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queryTables/queryTable7.xml" ContentType="application/vnd.openxmlformats-officedocument.spreadsheetml.queryTable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tables/table12.xml" ContentType="application/vnd.openxmlformats-officedocument.spreadsheetml.table+xml"/>
  <Override PartName="/xl/queryTables/queryTable9.xml" ContentType="application/vnd.openxmlformats-officedocument.spreadsheetml.queryTable+xml"/>
  <Override PartName="/xl/tables/table13.xml" ContentType="application/vnd.openxmlformats-officedocument.spreadsheetml.table+xml"/>
  <Override PartName="/xl/queryTables/queryTable10.xml" ContentType="application/vnd.openxmlformats-officedocument.spreadsheetml.queryTable+xml"/>
  <Override PartName="/xl/tables/table14.xml" ContentType="application/vnd.openxmlformats-officedocument.spreadsheetml.table+xml"/>
  <Override PartName="/xl/queryTables/queryTable11.xml" ContentType="application/vnd.openxmlformats-officedocument.spreadsheetml.queryTable+xml"/>
  <Override PartName="/xl/tables/table15.xml" ContentType="application/vnd.openxmlformats-officedocument.spreadsheetml.table+xml"/>
  <Override PartName="/xl/queryTables/queryTable12.xml" ContentType="application/vnd.openxmlformats-officedocument.spreadsheetml.queryTable+xml"/>
  <Override PartName="/xl/tables/table16.xml" ContentType="application/vnd.openxmlformats-officedocument.spreadsheetml.table+xml"/>
  <Override PartName="/xl/queryTables/queryTable13.xml" ContentType="application/vnd.openxmlformats-officedocument.spreadsheetml.queryTable+xml"/>
  <Override PartName="/xl/tables/table17.xml" ContentType="application/vnd.openxmlformats-officedocument.spreadsheetml.table+xml"/>
  <Override PartName="/xl/queryTables/queryTable14.xml" ContentType="application/vnd.openxmlformats-officedocument.spreadsheetml.queryTable+xml"/>
  <Override PartName="/xl/tables/table18.xml" ContentType="application/vnd.openxmlformats-officedocument.spreadsheetml.table+xml"/>
  <Override PartName="/xl/queryTables/queryTable15.xml" ContentType="application/vnd.openxmlformats-officedocument.spreadsheetml.queryTable+xml"/>
  <Override PartName="/xl/tables/table19.xml" ContentType="application/vnd.openxmlformats-officedocument.spreadsheetml.table+xml"/>
  <Override PartName="/xl/queryTables/queryTable16.xml" ContentType="application/vnd.openxmlformats-officedocument.spreadsheetml.queryTable+xml"/>
  <Override PartName="/xl/tables/table20.xml" ContentType="application/vnd.openxmlformats-officedocument.spreadsheetml.table+xml"/>
  <Override PartName="/xl/queryTables/queryTable17.xml" ContentType="application/vnd.openxmlformats-officedocument.spreadsheetml.queryTable+xml"/>
  <Override PartName="/xl/tables/table21.xml" ContentType="application/vnd.openxmlformats-officedocument.spreadsheetml.table+xml"/>
  <Override PartName="/xl/queryTables/queryTable18.xml" ContentType="application/vnd.openxmlformats-officedocument.spreadsheetml.queryTable+xml"/>
  <Override PartName="/xl/tables/table22.xml" ContentType="application/vnd.openxmlformats-officedocument.spreadsheetml.table+xml"/>
  <Override PartName="/xl/queryTables/queryTable19.xml" ContentType="application/vnd.openxmlformats-officedocument.spreadsheetml.queryTable+xml"/>
  <Override PartName="/xl/tables/table23.xml" ContentType="application/vnd.openxmlformats-officedocument.spreadsheetml.table+xml"/>
  <Override PartName="/xl/queryTables/queryTable20.xml" ContentType="application/vnd.openxmlformats-officedocument.spreadsheetml.queryTable+xml"/>
  <Override PartName="/xl/tables/table24.xml" ContentType="application/vnd.openxmlformats-officedocument.spreadsheetml.table+xml"/>
  <Override PartName="/xl/queryTables/queryTable21.xml" ContentType="application/vnd.openxmlformats-officedocument.spreadsheetml.queryTable+xml"/>
  <Override PartName="/xl/tables/table25.xml" ContentType="application/vnd.openxmlformats-officedocument.spreadsheetml.table+xml"/>
  <Override PartName="/xl/queryTables/queryTable22.xml" ContentType="application/vnd.openxmlformats-officedocument.spreadsheetml.queryTable+xml"/>
  <Override PartName="/xl/tables/table26.xml" ContentType="application/vnd.openxmlformats-officedocument.spreadsheetml.table+xml"/>
  <Override PartName="/xl/queryTables/queryTable23.xml" ContentType="application/vnd.openxmlformats-officedocument.spreadsheetml.queryTable+xml"/>
  <Override PartName="/xl/tables/table27.xml" ContentType="application/vnd.openxmlformats-officedocument.spreadsheetml.table+xml"/>
  <Override PartName="/xl/queryTables/queryTable24.xml" ContentType="application/vnd.openxmlformats-officedocument.spreadsheetml.queryTable+xml"/>
  <Override PartName="/xl/tables/table28.xml" ContentType="application/vnd.openxmlformats-officedocument.spreadsheetml.table+xml"/>
  <Override PartName="/xl/queryTables/queryTable25.xml" ContentType="application/vnd.openxmlformats-officedocument.spreadsheetml.queryTable+xml"/>
  <Override PartName="/xl/tables/table29.xml" ContentType="application/vnd.openxmlformats-officedocument.spreadsheetml.table+xml"/>
  <Override PartName="/xl/queryTables/queryTable26.xml" ContentType="application/vnd.openxmlformats-officedocument.spreadsheetml.queryTable+xml"/>
  <Override PartName="/xl/tables/table30.xml" ContentType="application/vnd.openxmlformats-officedocument.spreadsheetml.table+xml"/>
  <Override PartName="/xl/queryTables/queryTable27.xml" ContentType="application/vnd.openxmlformats-officedocument.spreadsheetml.queryTable+xml"/>
  <Override PartName="/xl/tables/table31.xml" ContentType="application/vnd.openxmlformats-officedocument.spreadsheetml.table+xml"/>
  <Override PartName="/xl/queryTables/queryTable2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45" windowHeight="10965" tabRatio="802"/>
  </bookViews>
  <sheets>
    <sheet name="Points List Cover Sheet" sheetId="16" r:id="rId1"/>
    <sheet name="List-Men" sheetId="14" r:id="rId2"/>
    <sheet name="List-Women" sheetId="15" r:id="rId3"/>
    <sheet name="Util" sheetId="1" r:id="rId4"/>
    <sheet name="0095" sheetId="2" r:id="rId5"/>
    <sheet name="5094" sheetId="3" r:id="rId6"/>
    <sheet name="0096" sheetId="4" r:id="rId7"/>
    <sheet name="5095" sheetId="5" r:id="rId8"/>
    <sheet name="0296" sheetId="6" r:id="rId9"/>
    <sheet name="5297" sheetId="7" r:id="rId10"/>
    <sheet name="0097" sheetId="8" r:id="rId11"/>
    <sheet name="5096" sheetId="9" r:id="rId12"/>
    <sheet name="0113" sheetId="10" r:id="rId13"/>
    <sheet name="5112" sheetId="11" r:id="rId14"/>
    <sheet name="0114" sheetId="12" r:id="rId15"/>
    <sheet name="5113" sheetId="13" r:id="rId16"/>
    <sheet name="0119" sheetId="17" r:id="rId17"/>
    <sheet name="5120" sheetId="18" r:id="rId18"/>
    <sheet name="0120" sheetId="19" r:id="rId19"/>
    <sheet name="5118" sheetId="20" r:id="rId20"/>
    <sheet name="0121" sheetId="21" r:id="rId21"/>
    <sheet name="5119" sheetId="22" r:id="rId22"/>
    <sheet name="0122" sheetId="23" r:id="rId23"/>
    <sheet name="5121" sheetId="24" r:id="rId24"/>
    <sheet name="0123" sheetId="25" r:id="rId25"/>
    <sheet name="5122" sheetId="26" r:id="rId26"/>
    <sheet name="0139" sheetId="27" r:id="rId27"/>
    <sheet name="5138" sheetId="28" r:id="rId28"/>
    <sheet name="0140" sheetId="29" r:id="rId29"/>
    <sheet name="5139" sheetId="30" r:id="rId30"/>
    <sheet name="0141" sheetId="31" r:id="rId31"/>
    <sheet name="5140" sheetId="32" r:id="rId32"/>
  </sheets>
  <definedNames>
    <definedName name="_?Codex_NAT15" localSheetId="4">'0095'!$A$2:$K$69</definedName>
    <definedName name="_?Codex_NAT15" localSheetId="6">'0096'!$A$2:$K$69</definedName>
    <definedName name="_?Codex_NAT15" localSheetId="10">'0097'!$A$2:$K$69</definedName>
    <definedName name="_?Codex_NAT15" localSheetId="12">'0113'!$A$2:$K$57</definedName>
    <definedName name="_?Codex_NAT15" localSheetId="14">'0114'!$A$2:$K$58</definedName>
    <definedName name="_?Codex_NAT15" localSheetId="16">'0119'!$A$2:$K$59</definedName>
    <definedName name="_?Codex_NAT15" localSheetId="18">'0120'!$A$2:$K$59</definedName>
    <definedName name="_?Codex_NAT15" localSheetId="20">'0121'!$A$2:$K$59</definedName>
    <definedName name="_?Codex_NAT15" localSheetId="22">'0122'!$A$2:$K$62</definedName>
    <definedName name="_?Codex_NAT15" localSheetId="24">'0123'!$A$1:$K$61</definedName>
    <definedName name="_?Codex_NAT15" localSheetId="26">'0139'!$A$2:$K$53</definedName>
    <definedName name="_?Codex_NAT15" localSheetId="28">'0140'!$A$2:$K$54</definedName>
    <definedName name="_?Codex_NAT15" localSheetId="30">'0141'!$A$2:$K$54</definedName>
    <definedName name="_?Codex_NAT15" localSheetId="8">'0296'!$A$2:$K$69</definedName>
    <definedName name="_?Codex_NAT15" localSheetId="5">'5094'!$A$2:$K$60</definedName>
    <definedName name="_?Codex_NAT15" localSheetId="7">'5095'!$A$2:$K$60</definedName>
    <definedName name="_?Codex_NAT15" localSheetId="11">'5096'!$A$2:$K$60</definedName>
    <definedName name="_?Codex_NAT15" localSheetId="13">'5112'!$A$2:$K$56</definedName>
    <definedName name="_?Codex_NAT15" localSheetId="15">'5113'!$A$2:$K$56</definedName>
    <definedName name="_?Codex_NAT15" localSheetId="19">'5118'!$A$2:$K$54</definedName>
    <definedName name="_?Codex_NAT15" localSheetId="21">'5119'!$A$2:$K$54</definedName>
    <definedName name="_?Codex_NAT15" localSheetId="17">'5120'!$A$2:$K$51</definedName>
    <definedName name="_?Codex_NAT15" localSheetId="23">'5121'!$A$2:$K$55</definedName>
    <definedName name="_?Codex_NAT15" localSheetId="25">'5122'!$A$2:$K$55</definedName>
    <definedName name="_?Codex_NAT15" localSheetId="27">'5138'!$A$2:$K$50</definedName>
    <definedName name="_?Codex_NAT15" localSheetId="29">'5139'!$A$2:$K$53</definedName>
    <definedName name="_?Codex_NAT15" localSheetId="31">'5140'!$A$2:$K$52</definedName>
    <definedName name="_?Codex_NAT15" localSheetId="9">'5297'!$A$2:$K$60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31" l="1"/>
  <c r="N4" i="31"/>
  <c r="N5" i="31"/>
  <c r="N6" i="31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N97" i="31"/>
  <c r="N98" i="31"/>
  <c r="N99" i="31"/>
  <c r="N100" i="31"/>
  <c r="N101" i="31"/>
  <c r="N102" i="31"/>
  <c r="N103" i="31"/>
  <c r="N104" i="31"/>
  <c r="N105" i="31"/>
  <c r="N106" i="31"/>
  <c r="N107" i="31"/>
  <c r="N108" i="31"/>
  <c r="N109" i="31"/>
  <c r="N110" i="31"/>
  <c r="N111" i="31"/>
  <c r="N112" i="3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30" i="31"/>
  <c r="N131" i="31"/>
  <c r="N132" i="31"/>
  <c r="N133" i="31"/>
  <c r="N134" i="31"/>
  <c r="N135" i="31"/>
  <c r="N136" i="31"/>
  <c r="N137" i="31"/>
  <c r="N138" i="31"/>
  <c r="N139" i="31"/>
  <c r="N140" i="31"/>
  <c r="N141" i="31"/>
  <c r="N142" i="31"/>
  <c r="N143" i="31"/>
  <c r="N144" i="31"/>
  <c r="N145" i="31"/>
  <c r="N146" i="31"/>
  <c r="N147" i="31"/>
  <c r="N148" i="31"/>
  <c r="N149" i="31"/>
  <c r="N150" i="31"/>
  <c r="N3" i="29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N139" i="29"/>
  <c r="N140" i="29"/>
  <c r="N141" i="29"/>
  <c r="N142" i="29"/>
  <c r="N143" i="29"/>
  <c r="N144" i="29"/>
  <c r="N145" i="29"/>
  <c r="N146" i="29"/>
  <c r="N147" i="29"/>
  <c r="N148" i="29"/>
  <c r="N149" i="29"/>
  <c r="N150" i="29"/>
  <c r="N3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N103" i="27"/>
  <c r="N104" i="27"/>
  <c r="N105" i="27"/>
  <c r="N106" i="27"/>
  <c r="N107" i="27"/>
  <c r="N108" i="27"/>
  <c r="N109" i="27"/>
  <c r="N110" i="27"/>
  <c r="N111" i="27"/>
  <c r="N112" i="27"/>
  <c r="N113" i="27"/>
  <c r="N114" i="27"/>
  <c r="N115" i="27"/>
  <c r="N116" i="27"/>
  <c r="N117" i="27"/>
  <c r="N118" i="27"/>
  <c r="N119" i="27"/>
  <c r="N120" i="27"/>
  <c r="N121" i="27"/>
  <c r="N122" i="27"/>
  <c r="N123" i="27"/>
  <c r="N124" i="27"/>
  <c r="N125" i="27"/>
  <c r="N126" i="27"/>
  <c r="N127" i="27"/>
  <c r="N128" i="27"/>
  <c r="N129" i="27"/>
  <c r="N130" i="27"/>
  <c r="N131" i="27"/>
  <c r="N132" i="27"/>
  <c r="N133" i="27"/>
  <c r="N134" i="27"/>
  <c r="N135" i="27"/>
  <c r="N136" i="27"/>
  <c r="N137" i="27"/>
  <c r="N138" i="27"/>
  <c r="N139" i="27"/>
  <c r="N140" i="27"/>
  <c r="N141" i="27"/>
  <c r="N142" i="27"/>
  <c r="N143" i="27"/>
  <c r="N144" i="27"/>
  <c r="N145" i="27"/>
  <c r="N146" i="27"/>
  <c r="N147" i="27"/>
  <c r="N148" i="27"/>
  <c r="N149" i="27"/>
  <c r="N150" i="27"/>
  <c r="N3" i="25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140" i="21"/>
  <c r="N141" i="21"/>
  <c r="N142" i="21"/>
  <c r="N143" i="21"/>
  <c r="N144" i="21"/>
  <c r="N145" i="21"/>
  <c r="N146" i="21"/>
  <c r="N147" i="21"/>
  <c r="N148" i="21"/>
  <c r="N149" i="21"/>
  <c r="N150" i="21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143" i="19"/>
  <c r="N144" i="19"/>
  <c r="N145" i="19"/>
  <c r="N146" i="19"/>
  <c r="N147" i="19"/>
  <c r="N148" i="19"/>
  <c r="N149" i="19"/>
  <c r="N150" i="19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0" i="32" l="1"/>
  <c r="N149" i="32"/>
  <c r="N148" i="32"/>
  <c r="N147" i="32"/>
  <c r="N146" i="32"/>
  <c r="N145" i="32"/>
  <c r="N144" i="32"/>
  <c r="N143" i="32"/>
  <c r="N142" i="32"/>
  <c r="N141" i="32"/>
  <c r="N140" i="32"/>
  <c r="N139" i="32"/>
  <c r="N138" i="32"/>
  <c r="N137" i="32"/>
  <c r="N136" i="32"/>
  <c r="N135" i="32"/>
  <c r="N134" i="32"/>
  <c r="N133" i="32"/>
  <c r="N132" i="32"/>
  <c r="N131" i="32"/>
  <c r="N130" i="32"/>
  <c r="N129" i="32"/>
  <c r="N128" i="32"/>
  <c r="N127" i="32"/>
  <c r="N126" i="32"/>
  <c r="N125" i="32"/>
  <c r="N124" i="32"/>
  <c r="N123" i="32"/>
  <c r="N122" i="32"/>
  <c r="N121" i="32"/>
  <c r="N120" i="32"/>
  <c r="N119" i="32"/>
  <c r="N118" i="32"/>
  <c r="N117" i="32"/>
  <c r="N116" i="32"/>
  <c r="N115" i="32"/>
  <c r="N114" i="32"/>
  <c r="N113" i="32"/>
  <c r="N112" i="32"/>
  <c r="N111" i="32"/>
  <c r="N110" i="32"/>
  <c r="N109" i="32"/>
  <c r="N108" i="32"/>
  <c r="N107" i="32"/>
  <c r="N106" i="32"/>
  <c r="N105" i="32"/>
  <c r="N104" i="32"/>
  <c r="N103" i="32"/>
  <c r="N102" i="32"/>
  <c r="N101" i="32"/>
  <c r="N100" i="32"/>
  <c r="N99" i="32"/>
  <c r="N98" i="32"/>
  <c r="N97" i="32"/>
  <c r="N96" i="32"/>
  <c r="N95" i="32"/>
  <c r="N94" i="32"/>
  <c r="N93" i="32"/>
  <c r="N92" i="32"/>
  <c r="N91" i="32"/>
  <c r="N90" i="32"/>
  <c r="N89" i="32"/>
  <c r="N88" i="32"/>
  <c r="N87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N4" i="32"/>
  <c r="N3" i="32"/>
  <c r="O3" i="32" s="1"/>
  <c r="N150" i="30"/>
  <c r="N149" i="30"/>
  <c r="N148" i="30"/>
  <c r="N147" i="30"/>
  <c r="N146" i="30"/>
  <c r="N145" i="30"/>
  <c r="N144" i="30"/>
  <c r="N143" i="30"/>
  <c r="N142" i="30"/>
  <c r="N141" i="30"/>
  <c r="N140" i="30"/>
  <c r="N139" i="30"/>
  <c r="N138" i="30"/>
  <c r="N137" i="30"/>
  <c r="N136" i="30"/>
  <c r="N135" i="30"/>
  <c r="N134" i="30"/>
  <c r="N133" i="30"/>
  <c r="N132" i="30"/>
  <c r="N131" i="30"/>
  <c r="N130" i="30"/>
  <c r="N129" i="30"/>
  <c r="N128" i="30"/>
  <c r="N127" i="30"/>
  <c r="N126" i="30"/>
  <c r="N125" i="30"/>
  <c r="N124" i="30"/>
  <c r="N123" i="30"/>
  <c r="N122" i="30"/>
  <c r="N121" i="30"/>
  <c r="N120" i="30"/>
  <c r="N119" i="30"/>
  <c r="N118" i="30"/>
  <c r="N117" i="30"/>
  <c r="N116" i="30"/>
  <c r="N115" i="30"/>
  <c r="N114" i="30"/>
  <c r="N113" i="30"/>
  <c r="N112" i="30"/>
  <c r="N111" i="30"/>
  <c r="N110" i="30"/>
  <c r="N109" i="30"/>
  <c r="N108" i="30"/>
  <c r="N107" i="30"/>
  <c r="N106" i="30"/>
  <c r="N105" i="30"/>
  <c r="N104" i="30"/>
  <c r="N103" i="30"/>
  <c r="N102" i="30"/>
  <c r="N101" i="30"/>
  <c r="N100" i="30"/>
  <c r="N99" i="30"/>
  <c r="N98" i="30"/>
  <c r="N97" i="30"/>
  <c r="N96" i="30"/>
  <c r="N95" i="30"/>
  <c r="N94" i="30"/>
  <c r="N93" i="30"/>
  <c r="N92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N3" i="30"/>
  <c r="O3" i="30" s="1"/>
  <c r="N150" i="28"/>
  <c r="N149" i="28"/>
  <c r="N148" i="28"/>
  <c r="N147" i="28"/>
  <c r="N146" i="28"/>
  <c r="N145" i="28"/>
  <c r="N144" i="28"/>
  <c r="N143" i="28"/>
  <c r="N142" i="28"/>
  <c r="N141" i="28"/>
  <c r="N140" i="28"/>
  <c r="N139" i="28"/>
  <c r="N138" i="28"/>
  <c r="N137" i="28"/>
  <c r="N136" i="28"/>
  <c r="N135" i="28"/>
  <c r="N134" i="28"/>
  <c r="N133" i="28"/>
  <c r="N132" i="28"/>
  <c r="N131" i="28"/>
  <c r="N130" i="28"/>
  <c r="N129" i="28"/>
  <c r="N128" i="28"/>
  <c r="N127" i="28"/>
  <c r="N126" i="28"/>
  <c r="N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O3" i="28" s="1"/>
  <c r="N150" i="26"/>
  <c r="N149" i="26"/>
  <c r="N148" i="26"/>
  <c r="N147" i="26"/>
  <c r="N146" i="26"/>
  <c r="N145" i="26"/>
  <c r="N144" i="26"/>
  <c r="N143" i="26"/>
  <c r="N142" i="26"/>
  <c r="N141" i="26"/>
  <c r="N140" i="26"/>
  <c r="N139" i="26"/>
  <c r="N138" i="26"/>
  <c r="N137" i="26"/>
  <c r="N136" i="26"/>
  <c r="N135" i="26"/>
  <c r="N134" i="26"/>
  <c r="N133" i="26"/>
  <c r="N132" i="26"/>
  <c r="N131" i="26"/>
  <c r="N130" i="26"/>
  <c r="N129" i="26"/>
  <c r="N128" i="26"/>
  <c r="N127" i="26"/>
  <c r="N126" i="26"/>
  <c r="N125" i="26"/>
  <c r="N124" i="26"/>
  <c r="N123" i="26"/>
  <c r="N122" i="26"/>
  <c r="N121" i="26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3" i="26"/>
  <c r="O3" i="26" s="1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5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3" i="24"/>
  <c r="O3" i="24" s="1"/>
  <c r="N150" i="22"/>
  <c r="N149" i="22"/>
  <c r="N148" i="22"/>
  <c r="N147" i="22"/>
  <c r="N146" i="22"/>
  <c r="N145" i="22"/>
  <c r="N144" i="22"/>
  <c r="N143" i="22"/>
  <c r="N142" i="22"/>
  <c r="N141" i="22"/>
  <c r="N140" i="22"/>
  <c r="N139" i="22"/>
  <c r="N138" i="22"/>
  <c r="N137" i="22"/>
  <c r="N136" i="22"/>
  <c r="N135" i="22"/>
  <c r="N134" i="22"/>
  <c r="N133" i="22"/>
  <c r="N132" i="22"/>
  <c r="N131" i="22"/>
  <c r="N130" i="22"/>
  <c r="N129" i="22"/>
  <c r="N128" i="22"/>
  <c r="N127" i="22"/>
  <c r="N126" i="22"/>
  <c r="N125" i="22"/>
  <c r="N124" i="22"/>
  <c r="N123" i="22"/>
  <c r="N122" i="22"/>
  <c r="N121" i="22"/>
  <c r="N120" i="22"/>
  <c r="N119" i="22"/>
  <c r="N118" i="22"/>
  <c r="N117" i="22"/>
  <c r="N116" i="22"/>
  <c r="N115" i="22"/>
  <c r="N114" i="22"/>
  <c r="N113" i="22"/>
  <c r="N112" i="22"/>
  <c r="N111" i="22"/>
  <c r="N110" i="22"/>
  <c r="N109" i="22"/>
  <c r="N108" i="22"/>
  <c r="N107" i="22"/>
  <c r="N106" i="22"/>
  <c r="N105" i="22"/>
  <c r="N104" i="22"/>
  <c r="N103" i="22"/>
  <c r="N102" i="22"/>
  <c r="N101" i="22"/>
  <c r="N100" i="22"/>
  <c r="N99" i="22"/>
  <c r="N98" i="22"/>
  <c r="N97" i="22"/>
  <c r="N96" i="22"/>
  <c r="N95" i="22"/>
  <c r="N94" i="22"/>
  <c r="N93" i="22"/>
  <c r="N92" i="22"/>
  <c r="N91" i="22"/>
  <c r="N90" i="22"/>
  <c r="N89" i="22"/>
  <c r="N88" i="22"/>
  <c r="N87" i="22"/>
  <c r="N86" i="22"/>
  <c r="N85" i="22"/>
  <c r="N84" i="22"/>
  <c r="N83" i="22"/>
  <c r="N82" i="22"/>
  <c r="N81" i="22"/>
  <c r="N80" i="22"/>
  <c r="N79" i="22"/>
  <c r="N78" i="22"/>
  <c r="N77" i="22"/>
  <c r="N76" i="22"/>
  <c r="N75" i="22"/>
  <c r="N74" i="22"/>
  <c r="N73" i="22"/>
  <c r="N72" i="22"/>
  <c r="N71" i="22"/>
  <c r="N70" i="22"/>
  <c r="N69" i="22"/>
  <c r="N68" i="22"/>
  <c r="N67" i="22"/>
  <c r="N66" i="22"/>
  <c r="N65" i="22"/>
  <c r="N64" i="22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3" i="22"/>
  <c r="O3" i="22" s="1"/>
  <c r="N150" i="20"/>
  <c r="N149" i="20"/>
  <c r="N148" i="20"/>
  <c r="N147" i="20"/>
  <c r="N146" i="20"/>
  <c r="N145" i="20"/>
  <c r="N144" i="20"/>
  <c r="N143" i="20"/>
  <c r="N142" i="20"/>
  <c r="N141" i="20"/>
  <c r="N140" i="20"/>
  <c r="N139" i="20"/>
  <c r="N138" i="20"/>
  <c r="N137" i="20"/>
  <c r="N136" i="20"/>
  <c r="N135" i="20"/>
  <c r="N134" i="20"/>
  <c r="N133" i="20"/>
  <c r="N132" i="20"/>
  <c r="N131" i="20"/>
  <c r="N130" i="20"/>
  <c r="N129" i="20"/>
  <c r="N128" i="20"/>
  <c r="N127" i="20"/>
  <c r="N126" i="20"/>
  <c r="N125" i="20"/>
  <c r="N124" i="20"/>
  <c r="N123" i="20"/>
  <c r="N122" i="20"/>
  <c r="N121" i="20"/>
  <c r="N120" i="20"/>
  <c r="N119" i="20"/>
  <c r="N118" i="20"/>
  <c r="N117" i="20"/>
  <c r="N116" i="20"/>
  <c r="N115" i="20"/>
  <c r="N114" i="20"/>
  <c r="N113" i="20"/>
  <c r="N112" i="20"/>
  <c r="N111" i="20"/>
  <c r="N110" i="20"/>
  <c r="N109" i="20"/>
  <c r="N108" i="20"/>
  <c r="N107" i="20"/>
  <c r="N106" i="20"/>
  <c r="N105" i="20"/>
  <c r="N104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O3" i="20" s="1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O3" i="18" s="1"/>
  <c r="AH91" i="15" l="1"/>
  <c r="AH82" i="15"/>
  <c r="AH78" i="15"/>
  <c r="AH69" i="15"/>
  <c r="AH65" i="15"/>
  <c r="AH61" i="15"/>
  <c r="AH58" i="15"/>
  <c r="AH30" i="15"/>
  <c r="AH27" i="15"/>
  <c r="AH90" i="15"/>
  <c r="AH85" i="15"/>
  <c r="AH81" i="15"/>
  <c r="AH77" i="15"/>
  <c r="AH75" i="15"/>
  <c r="AH72" i="15"/>
  <c r="AH68" i="15"/>
  <c r="AH64" i="15"/>
  <c r="AH57" i="15"/>
  <c r="AH21" i="15"/>
  <c r="AH28" i="15"/>
  <c r="AH7" i="15"/>
  <c r="AH93" i="15"/>
  <c r="AH87" i="15"/>
  <c r="AH84" i="15"/>
  <c r="AH80" i="15"/>
  <c r="AH74" i="15"/>
  <c r="AH71" i="15"/>
  <c r="AH67" i="15"/>
  <c r="AH63" i="15"/>
  <c r="AH60" i="15"/>
  <c r="AH56" i="15"/>
  <c r="AH92" i="15"/>
  <c r="AH88" i="15"/>
  <c r="AH86" i="15"/>
  <c r="AH83" i="15"/>
  <c r="AH79" i="15"/>
  <c r="AH76" i="15"/>
  <c r="AH73" i="15"/>
  <c r="AH66" i="15"/>
  <c r="AH62" i="15"/>
  <c r="AH59" i="15"/>
  <c r="AH33" i="15"/>
  <c r="AF78" i="15"/>
  <c r="AF69" i="15"/>
  <c r="AF65" i="15"/>
  <c r="AF61" i="15"/>
  <c r="AF58" i="15"/>
  <c r="AF27" i="15"/>
  <c r="AF8" i="15"/>
  <c r="AF90" i="15"/>
  <c r="AF85" i="15"/>
  <c r="AF81" i="15"/>
  <c r="AF77" i="15"/>
  <c r="AF75" i="15"/>
  <c r="AF72" i="15"/>
  <c r="AF68" i="15"/>
  <c r="AF64" i="15"/>
  <c r="AF57" i="15"/>
  <c r="AF28" i="15"/>
  <c r="AF51" i="15"/>
  <c r="AF93" i="15"/>
  <c r="AF87" i="15"/>
  <c r="AF84" i="15"/>
  <c r="AF80" i="15"/>
  <c r="AF74" i="15"/>
  <c r="AF71" i="15"/>
  <c r="AF67" i="15"/>
  <c r="AF63" i="15"/>
  <c r="AF60" i="15"/>
  <c r="AF56" i="15"/>
  <c r="AF91" i="15"/>
  <c r="AF82" i="15"/>
  <c r="AF92" i="15"/>
  <c r="AF88" i="15"/>
  <c r="AF86" i="15"/>
  <c r="AF83" i="15"/>
  <c r="AF79" i="15"/>
  <c r="AF76" i="15"/>
  <c r="AF73" i="15"/>
  <c r="AF66" i="15"/>
  <c r="AF62" i="15"/>
  <c r="AF59" i="15"/>
  <c r="AF33" i="15"/>
  <c r="AD91" i="15"/>
  <c r="AD82" i="15"/>
  <c r="AD78" i="15"/>
  <c r="AD69" i="15"/>
  <c r="AD65" i="15"/>
  <c r="AD61" i="15"/>
  <c r="AD58" i="15"/>
  <c r="AD41" i="15"/>
  <c r="AD27" i="15"/>
  <c r="AD17" i="15"/>
  <c r="AD90" i="15"/>
  <c r="AD85" i="15"/>
  <c r="AD81" i="15"/>
  <c r="AD77" i="15"/>
  <c r="AD75" i="15"/>
  <c r="AD72" i="15"/>
  <c r="AD68" i="15"/>
  <c r="AD64" i="15"/>
  <c r="AD57" i="15"/>
  <c r="AD53" i="15"/>
  <c r="AD28" i="15"/>
  <c r="AD4" i="15"/>
  <c r="AD93" i="15"/>
  <c r="AD87" i="15"/>
  <c r="AD84" i="15"/>
  <c r="AD80" i="15"/>
  <c r="AD74" i="15"/>
  <c r="AD71" i="15"/>
  <c r="AD67" i="15"/>
  <c r="AD63" i="15"/>
  <c r="AD60" i="15"/>
  <c r="AD56" i="15"/>
  <c r="AD92" i="15"/>
  <c r="AD88" i="15"/>
  <c r="AD86" i="15"/>
  <c r="AD83" i="15"/>
  <c r="AD79" i="15"/>
  <c r="AD76" i="15"/>
  <c r="AD73" i="15"/>
  <c r="AD66" i="15"/>
  <c r="AD62" i="15"/>
  <c r="AD59" i="15"/>
  <c r="AD34" i="15"/>
  <c r="AD33" i="15"/>
  <c r="AB91" i="15"/>
  <c r="AB82" i="15"/>
  <c r="AB78" i="15"/>
  <c r="AB54" i="15"/>
  <c r="AB69" i="15"/>
  <c r="AB65" i="15"/>
  <c r="AB61" i="15"/>
  <c r="AB58" i="15"/>
  <c r="AB90" i="15"/>
  <c r="AB85" i="15"/>
  <c r="AB81" i="15"/>
  <c r="AB77" i="15"/>
  <c r="AB75" i="15"/>
  <c r="AB72" i="15"/>
  <c r="AB68" i="15"/>
  <c r="AB64" i="15"/>
  <c r="AB57" i="15"/>
  <c r="AB53" i="15"/>
  <c r="AB7" i="15"/>
  <c r="AB93" i="15"/>
  <c r="AB87" i="15"/>
  <c r="AB84" i="15"/>
  <c r="AB80" i="15"/>
  <c r="AB74" i="15"/>
  <c r="AB71" i="15"/>
  <c r="AB67" i="15"/>
  <c r="AB63" i="15"/>
  <c r="AB60" i="15"/>
  <c r="AB56" i="15"/>
  <c r="AB5" i="15"/>
  <c r="T15" i="15"/>
  <c r="AB92" i="15"/>
  <c r="AB88" i="15"/>
  <c r="AB86" i="15"/>
  <c r="AB83" i="15"/>
  <c r="AB79" i="15"/>
  <c r="AB76" i="15"/>
  <c r="AB73" i="15"/>
  <c r="AB70" i="15"/>
  <c r="AB66" i="15"/>
  <c r="AB62" i="15"/>
  <c r="AB59" i="15"/>
  <c r="Z90" i="15"/>
  <c r="Z85" i="15"/>
  <c r="Z81" i="15"/>
  <c r="Z77" i="15"/>
  <c r="Z75" i="15"/>
  <c r="Z72" i="15"/>
  <c r="Z68" i="15"/>
  <c r="Z64" i="15"/>
  <c r="Z57" i="15"/>
  <c r="Z53" i="15"/>
  <c r="Z7" i="15"/>
  <c r="Z4" i="15"/>
  <c r="Z16" i="15"/>
  <c r="Z82" i="15"/>
  <c r="Z69" i="15"/>
  <c r="Z61" i="15"/>
  <c r="Z93" i="15"/>
  <c r="Z87" i="15"/>
  <c r="Z84" i="15"/>
  <c r="Z80" i="15"/>
  <c r="Z74" i="15"/>
  <c r="Z71" i="15"/>
  <c r="Z67" i="15"/>
  <c r="Z63" i="15"/>
  <c r="Z60" i="15"/>
  <c r="Z56" i="15"/>
  <c r="Z91" i="15"/>
  <c r="Z78" i="15"/>
  <c r="Z65" i="15"/>
  <c r="Z58" i="15"/>
  <c r="Z92" i="15"/>
  <c r="Z88" i="15"/>
  <c r="Z86" i="15"/>
  <c r="Z83" i="15"/>
  <c r="Z79" i="15"/>
  <c r="Z76" i="15"/>
  <c r="Z73" i="15"/>
  <c r="Z70" i="15"/>
  <c r="Z66" i="15"/>
  <c r="Z62" i="15"/>
  <c r="Z59" i="15"/>
  <c r="X82" i="15"/>
  <c r="X69" i="15"/>
  <c r="X61" i="15"/>
  <c r="X90" i="15"/>
  <c r="X85" i="15"/>
  <c r="X81" i="15"/>
  <c r="X77" i="15"/>
  <c r="X75" i="15"/>
  <c r="X72" i="15"/>
  <c r="X68" i="15"/>
  <c r="X64" i="15"/>
  <c r="X57" i="15"/>
  <c r="X53" i="15"/>
  <c r="X7" i="15"/>
  <c r="X4" i="15"/>
  <c r="X91" i="15"/>
  <c r="X51" i="15"/>
  <c r="X78" i="15"/>
  <c r="X65" i="15"/>
  <c r="X58" i="15"/>
  <c r="X93" i="15"/>
  <c r="X87" i="15"/>
  <c r="X84" i="15"/>
  <c r="X80" i="15"/>
  <c r="X74" i="15"/>
  <c r="X71" i="15"/>
  <c r="X67" i="15"/>
  <c r="X63" i="15"/>
  <c r="X60" i="15"/>
  <c r="X56" i="15"/>
  <c r="X10" i="15"/>
  <c r="X92" i="15"/>
  <c r="X88" i="15"/>
  <c r="X86" i="15"/>
  <c r="X83" i="15"/>
  <c r="X79" i="15"/>
  <c r="X76" i="15"/>
  <c r="X73" i="15"/>
  <c r="X70" i="15"/>
  <c r="X66" i="15"/>
  <c r="X62" i="15"/>
  <c r="X59" i="15"/>
  <c r="V91" i="15"/>
  <c r="V51" i="15"/>
  <c r="V82" i="15"/>
  <c r="V78" i="15"/>
  <c r="V69" i="15"/>
  <c r="V65" i="15"/>
  <c r="V61" i="15"/>
  <c r="V58" i="15"/>
  <c r="V90" i="15"/>
  <c r="V85" i="15"/>
  <c r="V81" i="15"/>
  <c r="V77" i="15"/>
  <c r="V75" i="15"/>
  <c r="V72" i="15"/>
  <c r="V68" i="15"/>
  <c r="V64" i="15"/>
  <c r="V57" i="15"/>
  <c r="V53" i="15"/>
  <c r="V29" i="15"/>
  <c r="V7" i="15"/>
  <c r="V4" i="15"/>
  <c r="V93" i="15"/>
  <c r="V87" i="15"/>
  <c r="V84" i="15"/>
  <c r="V80" i="15"/>
  <c r="V74" i="15"/>
  <c r="V71" i="15"/>
  <c r="V67" i="15"/>
  <c r="V63" i="15"/>
  <c r="V60" i="15"/>
  <c r="V56" i="15"/>
  <c r="V92" i="15"/>
  <c r="V88" i="15"/>
  <c r="V86" i="15"/>
  <c r="V83" i="15"/>
  <c r="V79" i="15"/>
  <c r="V76" i="15"/>
  <c r="V73" i="15"/>
  <c r="V70" i="15"/>
  <c r="V66" i="15"/>
  <c r="V62" i="15"/>
  <c r="V59" i="15"/>
  <c r="T55" i="15"/>
  <c r="T82" i="15"/>
  <c r="T69" i="15"/>
  <c r="T65" i="15"/>
  <c r="T58" i="15"/>
  <c r="T90" i="15"/>
  <c r="T85" i="15"/>
  <c r="T81" i="15"/>
  <c r="T77" i="15"/>
  <c r="T75" i="15"/>
  <c r="T72" i="15"/>
  <c r="T68" i="15"/>
  <c r="T64" i="15"/>
  <c r="T57" i="15"/>
  <c r="T53" i="15"/>
  <c r="T42" i="15"/>
  <c r="T7" i="15"/>
  <c r="T91" i="15"/>
  <c r="T51" i="15"/>
  <c r="T78" i="15"/>
  <c r="T61" i="15"/>
  <c r="T93" i="15"/>
  <c r="T87" i="15"/>
  <c r="T84" i="15"/>
  <c r="T80" i="15"/>
  <c r="T49" i="15"/>
  <c r="T74" i="15"/>
  <c r="T71" i="15"/>
  <c r="T67" i="15"/>
  <c r="T63" i="15"/>
  <c r="T60" i="15"/>
  <c r="T56" i="15"/>
  <c r="T5" i="15"/>
  <c r="T92" i="15"/>
  <c r="T88" i="15"/>
  <c r="T86" i="15"/>
  <c r="T83" i="15"/>
  <c r="T79" i="15"/>
  <c r="T76" i="15"/>
  <c r="T73" i="15"/>
  <c r="T70" i="15"/>
  <c r="T66" i="15"/>
  <c r="T62" i="15"/>
  <c r="T59" i="15"/>
  <c r="V72" i="14"/>
  <c r="AB82" i="14"/>
  <c r="AD72" i="14"/>
  <c r="AF90" i="14"/>
  <c r="T67" i="14"/>
  <c r="T81" i="14"/>
  <c r="T70" i="14"/>
  <c r="T78" i="14"/>
  <c r="V81" i="14"/>
  <c r="X70" i="14"/>
  <c r="X69" i="14"/>
  <c r="Z60" i="14"/>
  <c r="O3" i="19"/>
  <c r="O4" i="19" s="1"/>
  <c r="O5" i="19" s="1"/>
  <c r="O6" i="19" s="1"/>
  <c r="O7" i="19" s="1"/>
  <c r="O8" i="19" s="1"/>
  <c r="O9" i="19" s="1"/>
  <c r="O10" i="19" s="1"/>
  <c r="O11" i="19" s="1"/>
  <c r="O12" i="19" s="1"/>
  <c r="O13" i="19" s="1"/>
  <c r="O14" i="19" s="1"/>
  <c r="O15" i="19" s="1"/>
  <c r="O16" i="19" s="1"/>
  <c r="O17" i="19" s="1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53" i="19" s="1"/>
  <c r="O54" i="19" s="1"/>
  <c r="O55" i="19" s="1"/>
  <c r="O56" i="19" s="1"/>
  <c r="O57" i="19" s="1"/>
  <c r="O58" i="19" s="1"/>
  <c r="O59" i="19" s="1"/>
  <c r="O60" i="19" s="1"/>
  <c r="O61" i="19" s="1"/>
  <c r="O62" i="19" s="1"/>
  <c r="O63" i="19" s="1"/>
  <c r="O64" i="19" s="1"/>
  <c r="O65" i="19" s="1"/>
  <c r="O66" i="19" s="1"/>
  <c r="O67" i="19" s="1"/>
  <c r="O68" i="19" s="1"/>
  <c r="O69" i="19" s="1"/>
  <c r="O70" i="19" s="1"/>
  <c r="O71" i="19" s="1"/>
  <c r="O72" i="19" s="1"/>
  <c r="O73" i="19" s="1"/>
  <c r="O74" i="19" s="1"/>
  <c r="O75" i="19" s="1"/>
  <c r="O76" i="19" s="1"/>
  <c r="O77" i="19" s="1"/>
  <c r="O78" i="19" s="1"/>
  <c r="O79" i="19" s="1"/>
  <c r="O80" i="19" s="1"/>
  <c r="O81" i="19" s="1"/>
  <c r="O82" i="19" s="1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95" i="19" s="1"/>
  <c r="O96" i="19" s="1"/>
  <c r="O97" i="19" s="1"/>
  <c r="O98" i="19" s="1"/>
  <c r="O99" i="19" s="1"/>
  <c r="O100" i="19" s="1"/>
  <c r="O101" i="19" s="1"/>
  <c r="O102" i="19" s="1"/>
  <c r="O103" i="19" s="1"/>
  <c r="O104" i="19" s="1"/>
  <c r="O105" i="19" s="1"/>
  <c r="O106" i="19" s="1"/>
  <c r="O107" i="19" s="1"/>
  <c r="O108" i="19" s="1"/>
  <c r="O109" i="19" s="1"/>
  <c r="O110" i="19" s="1"/>
  <c r="O111" i="19" s="1"/>
  <c r="O112" i="19" s="1"/>
  <c r="O113" i="19" s="1"/>
  <c r="O114" i="19" s="1"/>
  <c r="O115" i="19" s="1"/>
  <c r="O116" i="19" s="1"/>
  <c r="O117" i="19" s="1"/>
  <c r="O118" i="19" s="1"/>
  <c r="O119" i="19" s="1"/>
  <c r="O120" i="19" s="1"/>
  <c r="O121" i="19" s="1"/>
  <c r="O122" i="19" s="1"/>
  <c r="O123" i="19" s="1"/>
  <c r="O124" i="19" s="1"/>
  <c r="O125" i="19" s="1"/>
  <c r="O126" i="19" s="1"/>
  <c r="O127" i="19" s="1"/>
  <c r="O128" i="19" s="1"/>
  <c r="O129" i="19" s="1"/>
  <c r="O130" i="19" s="1"/>
  <c r="O131" i="19" s="1"/>
  <c r="O132" i="19" s="1"/>
  <c r="O133" i="19" s="1"/>
  <c r="O134" i="19" s="1"/>
  <c r="O135" i="19" s="1"/>
  <c r="O136" i="19" s="1"/>
  <c r="O137" i="19" s="1"/>
  <c r="O138" i="19" s="1"/>
  <c r="O139" i="19" s="1"/>
  <c r="O140" i="19" s="1"/>
  <c r="O141" i="19" s="1"/>
  <c r="O142" i="19" s="1"/>
  <c r="O143" i="19" s="1"/>
  <c r="O144" i="19" s="1"/>
  <c r="O145" i="19" s="1"/>
  <c r="O146" i="19" s="1"/>
  <c r="O147" i="19" s="1"/>
  <c r="O148" i="19" s="1"/>
  <c r="O149" i="19" s="1"/>
  <c r="O150" i="19" s="1"/>
  <c r="V57" i="14"/>
  <c r="V98" i="14"/>
  <c r="V78" i="14"/>
  <c r="V87" i="14"/>
  <c r="V60" i="14"/>
  <c r="V97" i="14"/>
  <c r="V75" i="14"/>
  <c r="V90" i="14"/>
  <c r="V76" i="14"/>
  <c r="V66" i="14"/>
  <c r="V83" i="14"/>
  <c r="V99" i="14"/>
  <c r="V38" i="14"/>
  <c r="V65" i="14"/>
  <c r="V85" i="14"/>
  <c r="V69" i="14"/>
  <c r="V41" i="14"/>
  <c r="V86" i="14"/>
  <c r="V73" i="14"/>
  <c r="V80" i="14"/>
  <c r="V59" i="14"/>
  <c r="V101" i="14"/>
  <c r="V100" i="14"/>
  <c r="V61" i="14"/>
  <c r="V96" i="14"/>
  <c r="V68" i="14"/>
  <c r="V62" i="14"/>
  <c r="V91" i="14"/>
  <c r="O3" i="21"/>
  <c r="O4" i="21" s="1"/>
  <c r="O5" i="21" s="1"/>
  <c r="O6" i="21" s="1"/>
  <c r="O7" i="21" s="1"/>
  <c r="O8" i="21" s="1"/>
  <c r="O9" i="21" s="1"/>
  <c r="O10" i="21" s="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O37" i="21" s="1"/>
  <c r="O38" i="21" s="1"/>
  <c r="O39" i="21" s="1"/>
  <c r="O40" i="21" s="1"/>
  <c r="O41" i="21" s="1"/>
  <c r="O42" i="21" s="1"/>
  <c r="O43" i="21" s="1"/>
  <c r="O44" i="21" s="1"/>
  <c r="O45" i="21" s="1"/>
  <c r="O46" i="21" s="1"/>
  <c r="O47" i="21" s="1"/>
  <c r="O48" i="21" s="1"/>
  <c r="O49" i="21" s="1"/>
  <c r="O50" i="21" s="1"/>
  <c r="O51" i="21" s="1"/>
  <c r="O52" i="21" s="1"/>
  <c r="O53" i="21" s="1"/>
  <c r="O54" i="21" s="1"/>
  <c r="O55" i="21" s="1"/>
  <c r="O56" i="21" s="1"/>
  <c r="O57" i="21" s="1"/>
  <c r="O58" i="21" s="1"/>
  <c r="O59" i="21" s="1"/>
  <c r="O60" i="21" s="1"/>
  <c r="O61" i="21" s="1"/>
  <c r="O62" i="21" s="1"/>
  <c r="O63" i="21" s="1"/>
  <c r="O64" i="21" s="1"/>
  <c r="O65" i="21" s="1"/>
  <c r="O66" i="21" s="1"/>
  <c r="O67" i="21" s="1"/>
  <c r="O68" i="21" s="1"/>
  <c r="O69" i="21" s="1"/>
  <c r="O70" i="21" s="1"/>
  <c r="O71" i="21" s="1"/>
  <c r="O72" i="21" s="1"/>
  <c r="O73" i="21" s="1"/>
  <c r="O74" i="21" s="1"/>
  <c r="O75" i="21" s="1"/>
  <c r="O76" i="21" s="1"/>
  <c r="O77" i="21" s="1"/>
  <c r="O78" i="21" s="1"/>
  <c r="O79" i="21" s="1"/>
  <c r="O80" i="21" s="1"/>
  <c r="O81" i="21" s="1"/>
  <c r="O82" i="21" s="1"/>
  <c r="O83" i="21" s="1"/>
  <c r="O84" i="21" s="1"/>
  <c r="O85" i="21" s="1"/>
  <c r="O86" i="21" s="1"/>
  <c r="O87" i="21" s="1"/>
  <c r="O88" i="21" s="1"/>
  <c r="O89" i="21" s="1"/>
  <c r="O90" i="21" s="1"/>
  <c r="O91" i="21" s="1"/>
  <c r="O92" i="21" s="1"/>
  <c r="O93" i="21" s="1"/>
  <c r="O94" i="21" s="1"/>
  <c r="O95" i="21" s="1"/>
  <c r="O96" i="21" s="1"/>
  <c r="O97" i="21" s="1"/>
  <c r="O98" i="21" s="1"/>
  <c r="O99" i="21" s="1"/>
  <c r="O100" i="21" s="1"/>
  <c r="O101" i="21" s="1"/>
  <c r="O102" i="21" s="1"/>
  <c r="O103" i="21" s="1"/>
  <c r="O104" i="21" s="1"/>
  <c r="O105" i="21" s="1"/>
  <c r="O106" i="21" s="1"/>
  <c r="O107" i="21" s="1"/>
  <c r="O108" i="21" s="1"/>
  <c r="O109" i="21" s="1"/>
  <c r="O110" i="21" s="1"/>
  <c r="O111" i="21" s="1"/>
  <c r="O112" i="21" s="1"/>
  <c r="O113" i="21" s="1"/>
  <c r="O114" i="21" s="1"/>
  <c r="O115" i="21" s="1"/>
  <c r="O116" i="21" s="1"/>
  <c r="O117" i="21" s="1"/>
  <c r="O118" i="21" s="1"/>
  <c r="O119" i="21" s="1"/>
  <c r="O120" i="21" s="1"/>
  <c r="O121" i="21" s="1"/>
  <c r="O122" i="21" s="1"/>
  <c r="O123" i="21" s="1"/>
  <c r="O124" i="21" s="1"/>
  <c r="O125" i="21" s="1"/>
  <c r="O126" i="21" s="1"/>
  <c r="O127" i="21" s="1"/>
  <c r="O128" i="21" s="1"/>
  <c r="O129" i="21" s="1"/>
  <c r="O130" i="21" s="1"/>
  <c r="O131" i="21" s="1"/>
  <c r="O132" i="21" s="1"/>
  <c r="O133" i="21" s="1"/>
  <c r="O134" i="21" s="1"/>
  <c r="O135" i="21" s="1"/>
  <c r="O136" i="21" s="1"/>
  <c r="O137" i="21" s="1"/>
  <c r="O138" i="21" s="1"/>
  <c r="O139" i="21" s="1"/>
  <c r="O140" i="21" s="1"/>
  <c r="O141" i="21" s="1"/>
  <c r="O142" i="21" s="1"/>
  <c r="O143" i="21" s="1"/>
  <c r="O144" i="21" s="1"/>
  <c r="O145" i="21" s="1"/>
  <c r="O146" i="21" s="1"/>
  <c r="O147" i="21" s="1"/>
  <c r="O148" i="21" s="1"/>
  <c r="O149" i="21" s="1"/>
  <c r="O150" i="21" s="1"/>
  <c r="X41" i="14"/>
  <c r="X86" i="14"/>
  <c r="X73" i="14"/>
  <c r="X80" i="14"/>
  <c r="X59" i="14"/>
  <c r="X101" i="14"/>
  <c r="X100" i="14"/>
  <c r="X61" i="14"/>
  <c r="X96" i="14"/>
  <c r="X68" i="14"/>
  <c r="X62" i="14"/>
  <c r="X91" i="14"/>
  <c r="X82" i="14"/>
  <c r="X64" i="14"/>
  <c r="X95" i="14"/>
  <c r="X58" i="14"/>
  <c r="X63" i="14"/>
  <c r="X84" i="14"/>
  <c r="X77" i="14"/>
  <c r="X89" i="14"/>
  <c r="X88" i="14"/>
  <c r="X71" i="14"/>
  <c r="X93" i="14"/>
  <c r="X79" i="14"/>
  <c r="X57" i="14"/>
  <c r="X98" i="14"/>
  <c r="X78" i="14"/>
  <c r="X87" i="14"/>
  <c r="X60" i="14"/>
  <c r="X97" i="14"/>
  <c r="X75" i="14"/>
  <c r="X90" i="14"/>
  <c r="X76" i="14"/>
  <c r="X66" i="14"/>
  <c r="X83" i="14"/>
  <c r="X99" i="14"/>
  <c r="O3" i="23"/>
  <c r="O4" i="23" s="1"/>
  <c r="O5" i="23" s="1"/>
  <c r="O6" i="23" s="1"/>
  <c r="O7" i="23" s="1"/>
  <c r="O8" i="23" s="1"/>
  <c r="O9" i="23" s="1"/>
  <c r="O10" i="23" s="1"/>
  <c r="O11" i="23" s="1"/>
  <c r="O12" i="23" s="1"/>
  <c r="O13" i="23" s="1"/>
  <c r="O14" i="23" s="1"/>
  <c r="O15" i="23" s="1"/>
  <c r="O16" i="23" s="1"/>
  <c r="O17" i="23" s="1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O37" i="23" s="1"/>
  <c r="O38" i="23" s="1"/>
  <c r="O39" i="23" s="1"/>
  <c r="O40" i="23" s="1"/>
  <c r="O41" i="23" s="1"/>
  <c r="O42" i="23" s="1"/>
  <c r="O43" i="23" s="1"/>
  <c r="O44" i="23" s="1"/>
  <c r="O45" i="23" s="1"/>
  <c r="O46" i="23" s="1"/>
  <c r="O47" i="23" s="1"/>
  <c r="O48" i="23" s="1"/>
  <c r="O49" i="23" s="1"/>
  <c r="O50" i="23" s="1"/>
  <c r="O51" i="23" s="1"/>
  <c r="O52" i="23" s="1"/>
  <c r="O53" i="23" s="1"/>
  <c r="O54" i="23" s="1"/>
  <c r="O55" i="23" s="1"/>
  <c r="O56" i="23" s="1"/>
  <c r="O57" i="23" s="1"/>
  <c r="O58" i="23" s="1"/>
  <c r="O59" i="23" s="1"/>
  <c r="O60" i="23" s="1"/>
  <c r="O61" i="23" s="1"/>
  <c r="O62" i="23" s="1"/>
  <c r="O63" i="23" s="1"/>
  <c r="O64" i="23" s="1"/>
  <c r="O65" i="23" s="1"/>
  <c r="O66" i="23" s="1"/>
  <c r="O67" i="23" s="1"/>
  <c r="O68" i="23" s="1"/>
  <c r="O69" i="23" s="1"/>
  <c r="O70" i="23" s="1"/>
  <c r="O71" i="23" s="1"/>
  <c r="O72" i="23" s="1"/>
  <c r="O73" i="23" s="1"/>
  <c r="O74" i="23" s="1"/>
  <c r="O75" i="23" s="1"/>
  <c r="O76" i="23" s="1"/>
  <c r="O77" i="23" s="1"/>
  <c r="O78" i="23" s="1"/>
  <c r="O79" i="23" s="1"/>
  <c r="O80" i="23" s="1"/>
  <c r="O81" i="23" s="1"/>
  <c r="O82" i="23" s="1"/>
  <c r="O83" i="23" s="1"/>
  <c r="O84" i="23" s="1"/>
  <c r="O85" i="23" s="1"/>
  <c r="O86" i="23" s="1"/>
  <c r="O87" i="23" s="1"/>
  <c r="O88" i="23" s="1"/>
  <c r="O89" i="23" s="1"/>
  <c r="O90" i="23" s="1"/>
  <c r="O91" i="23" s="1"/>
  <c r="O92" i="23" s="1"/>
  <c r="O93" i="23" s="1"/>
  <c r="O94" i="23" s="1"/>
  <c r="O95" i="23" s="1"/>
  <c r="O96" i="23" s="1"/>
  <c r="O97" i="23" s="1"/>
  <c r="O98" i="23" s="1"/>
  <c r="O99" i="23" s="1"/>
  <c r="O100" i="23" s="1"/>
  <c r="O101" i="23" s="1"/>
  <c r="O102" i="23" s="1"/>
  <c r="O103" i="23" s="1"/>
  <c r="O104" i="23" s="1"/>
  <c r="O105" i="23" s="1"/>
  <c r="O106" i="23" s="1"/>
  <c r="O107" i="23" s="1"/>
  <c r="O108" i="23" s="1"/>
  <c r="O109" i="23" s="1"/>
  <c r="O110" i="23" s="1"/>
  <c r="O111" i="23" s="1"/>
  <c r="O112" i="23" s="1"/>
  <c r="O113" i="23" s="1"/>
  <c r="O114" i="23" s="1"/>
  <c r="O115" i="23" s="1"/>
  <c r="O116" i="23" s="1"/>
  <c r="O117" i="23" s="1"/>
  <c r="O118" i="23" s="1"/>
  <c r="O119" i="23" s="1"/>
  <c r="O120" i="23" s="1"/>
  <c r="O121" i="23" s="1"/>
  <c r="O122" i="23" s="1"/>
  <c r="O123" i="23" s="1"/>
  <c r="O124" i="23" s="1"/>
  <c r="O125" i="23" s="1"/>
  <c r="O126" i="23" s="1"/>
  <c r="O127" i="23" s="1"/>
  <c r="O128" i="23" s="1"/>
  <c r="O129" i="23" s="1"/>
  <c r="O130" i="23" s="1"/>
  <c r="O131" i="23" s="1"/>
  <c r="O132" i="23" s="1"/>
  <c r="O133" i="23" s="1"/>
  <c r="O134" i="23" s="1"/>
  <c r="O135" i="23" s="1"/>
  <c r="O136" i="23" s="1"/>
  <c r="O137" i="23" s="1"/>
  <c r="O138" i="23" s="1"/>
  <c r="O139" i="23" s="1"/>
  <c r="O140" i="23" s="1"/>
  <c r="O141" i="23" s="1"/>
  <c r="O142" i="23" s="1"/>
  <c r="O143" i="23" s="1"/>
  <c r="O144" i="23" s="1"/>
  <c r="O145" i="23" s="1"/>
  <c r="O146" i="23" s="1"/>
  <c r="O147" i="23" s="1"/>
  <c r="O148" i="23" s="1"/>
  <c r="O149" i="23" s="1"/>
  <c r="O150" i="23" s="1"/>
  <c r="Z41" i="14"/>
  <c r="Z86" i="14"/>
  <c r="Z73" i="14"/>
  <c r="Z80" i="14"/>
  <c r="Z59" i="14"/>
  <c r="Z101" i="14"/>
  <c r="Z100" i="14"/>
  <c r="Z61" i="14"/>
  <c r="Z68" i="14"/>
  <c r="Z62" i="14"/>
  <c r="Z82" i="14"/>
  <c r="Z64" i="14"/>
  <c r="Z51" i="14"/>
  <c r="Z95" i="14"/>
  <c r="Z58" i="14"/>
  <c r="Z63" i="14"/>
  <c r="Z84" i="14"/>
  <c r="Z77" i="14"/>
  <c r="Z89" i="14"/>
  <c r="Z88" i="14"/>
  <c r="Z71" i="14"/>
  <c r="Z85" i="14"/>
  <c r="Z69" i="14"/>
  <c r="Z70" i="14"/>
  <c r="Z98" i="14"/>
  <c r="Z87" i="14"/>
  <c r="Z97" i="14"/>
  <c r="Z90" i="14"/>
  <c r="Z66" i="14"/>
  <c r="Z83" i="14"/>
  <c r="Z99" i="14"/>
  <c r="Z5" i="14"/>
  <c r="Z65" i="14"/>
  <c r="Z92" i="14"/>
  <c r="Z72" i="14"/>
  <c r="Z81" i="14"/>
  <c r="Z67" i="14"/>
  <c r="Z91" i="14"/>
  <c r="O3" i="25"/>
  <c r="O4" i="25" s="1"/>
  <c r="O5" i="25" s="1"/>
  <c r="O6" i="25" s="1"/>
  <c r="O7" i="25" s="1"/>
  <c r="O8" i="25" s="1"/>
  <c r="O9" i="25" s="1"/>
  <c r="O10" i="25" s="1"/>
  <c r="O11" i="25" s="1"/>
  <c r="AB33" i="14"/>
  <c r="AB57" i="14"/>
  <c r="AB98" i="14"/>
  <c r="AB78" i="14"/>
  <c r="AB87" i="14"/>
  <c r="AB60" i="14"/>
  <c r="AB97" i="14"/>
  <c r="AB75" i="14"/>
  <c r="AB90" i="14"/>
  <c r="AB76" i="14"/>
  <c r="AB66" i="14"/>
  <c r="AB83" i="14"/>
  <c r="AB99" i="14"/>
  <c r="AB65" i="14"/>
  <c r="AB85" i="14"/>
  <c r="AB69" i="14"/>
  <c r="AB92" i="14"/>
  <c r="AB70" i="14"/>
  <c r="AB72" i="14"/>
  <c r="AB81" i="14"/>
  <c r="AB67" i="14"/>
  <c r="AB5" i="14"/>
  <c r="AB41" i="14"/>
  <c r="AB86" i="14"/>
  <c r="AB73" i="14"/>
  <c r="AB80" i="14"/>
  <c r="AB59" i="14"/>
  <c r="AB101" i="14"/>
  <c r="AB100" i="14"/>
  <c r="AB61" i="14"/>
  <c r="AB68" i="14"/>
  <c r="AB62" i="14"/>
  <c r="AB91" i="14"/>
  <c r="AB64" i="14"/>
  <c r="AB58" i="14"/>
  <c r="AB89" i="14"/>
  <c r="AB93" i="14"/>
  <c r="AB63" i="14"/>
  <c r="AB79" i="14"/>
  <c r="AB84" i="14"/>
  <c r="AB88" i="14"/>
  <c r="O3" i="27"/>
  <c r="O4" i="27" s="1"/>
  <c r="O5" i="27" s="1"/>
  <c r="O6" i="27" s="1"/>
  <c r="O7" i="27" s="1"/>
  <c r="O8" i="27" s="1"/>
  <c r="O9" i="27" s="1"/>
  <c r="O10" i="27" s="1"/>
  <c r="O11" i="27" s="1"/>
  <c r="O12" i="27" s="1"/>
  <c r="O13" i="27" s="1"/>
  <c r="O14" i="27" s="1"/>
  <c r="O15" i="27" s="1"/>
  <c r="O16" i="27" s="1"/>
  <c r="O17" i="27" s="1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O37" i="27" s="1"/>
  <c r="O38" i="27" s="1"/>
  <c r="O39" i="27" s="1"/>
  <c r="O40" i="27" s="1"/>
  <c r="O41" i="27" s="1"/>
  <c r="O42" i="27" s="1"/>
  <c r="O43" i="27" s="1"/>
  <c r="O44" i="27" s="1"/>
  <c r="O45" i="27" s="1"/>
  <c r="O46" i="27" s="1"/>
  <c r="O47" i="27" s="1"/>
  <c r="O48" i="27" s="1"/>
  <c r="O49" i="27" s="1"/>
  <c r="O50" i="27" s="1"/>
  <c r="O51" i="27" s="1"/>
  <c r="O52" i="27" s="1"/>
  <c r="O53" i="27" s="1"/>
  <c r="O54" i="27" s="1"/>
  <c r="O55" i="27" s="1"/>
  <c r="O56" i="27" s="1"/>
  <c r="O57" i="27" s="1"/>
  <c r="O58" i="27" s="1"/>
  <c r="O59" i="27" s="1"/>
  <c r="O60" i="27" s="1"/>
  <c r="O61" i="27" s="1"/>
  <c r="O62" i="27" s="1"/>
  <c r="O63" i="27" s="1"/>
  <c r="O64" i="27" s="1"/>
  <c r="O65" i="27" s="1"/>
  <c r="O66" i="27" s="1"/>
  <c r="O67" i="27" s="1"/>
  <c r="O68" i="27" s="1"/>
  <c r="O69" i="27" s="1"/>
  <c r="O70" i="27" s="1"/>
  <c r="O71" i="27" s="1"/>
  <c r="O72" i="27" s="1"/>
  <c r="O73" i="27" s="1"/>
  <c r="O74" i="27" s="1"/>
  <c r="O75" i="27" s="1"/>
  <c r="O76" i="27" s="1"/>
  <c r="O77" i="27" s="1"/>
  <c r="O78" i="27" s="1"/>
  <c r="O79" i="27" s="1"/>
  <c r="O80" i="27" s="1"/>
  <c r="O81" i="27" s="1"/>
  <c r="O82" i="27" s="1"/>
  <c r="O83" i="27" s="1"/>
  <c r="O84" i="27" s="1"/>
  <c r="O85" i="27" s="1"/>
  <c r="O86" i="27" s="1"/>
  <c r="O87" i="27" s="1"/>
  <c r="O88" i="27" s="1"/>
  <c r="O89" i="27" s="1"/>
  <c r="O90" i="27" s="1"/>
  <c r="O91" i="27" s="1"/>
  <c r="O92" i="27" s="1"/>
  <c r="O93" i="27" s="1"/>
  <c r="O94" i="27" s="1"/>
  <c r="O95" i="27" s="1"/>
  <c r="O96" i="27" s="1"/>
  <c r="O97" i="27" s="1"/>
  <c r="O98" i="27" s="1"/>
  <c r="O99" i="27" s="1"/>
  <c r="O100" i="27" s="1"/>
  <c r="O101" i="27" s="1"/>
  <c r="O102" i="27" s="1"/>
  <c r="O103" i="27" s="1"/>
  <c r="O104" i="27" s="1"/>
  <c r="O105" i="27" s="1"/>
  <c r="O106" i="27" s="1"/>
  <c r="O107" i="27" s="1"/>
  <c r="O108" i="27" s="1"/>
  <c r="O109" i="27" s="1"/>
  <c r="O110" i="27" s="1"/>
  <c r="O111" i="27" s="1"/>
  <c r="O112" i="27" s="1"/>
  <c r="O113" i="27" s="1"/>
  <c r="O114" i="27" s="1"/>
  <c r="O115" i="27" s="1"/>
  <c r="O116" i="27" s="1"/>
  <c r="O117" i="27" s="1"/>
  <c r="O118" i="27" s="1"/>
  <c r="O119" i="27" s="1"/>
  <c r="O120" i="27" s="1"/>
  <c r="O121" i="27" s="1"/>
  <c r="O122" i="27" s="1"/>
  <c r="O123" i="27" s="1"/>
  <c r="O124" i="27" s="1"/>
  <c r="O125" i="27" s="1"/>
  <c r="O126" i="27" s="1"/>
  <c r="O127" i="27" s="1"/>
  <c r="O128" i="27" s="1"/>
  <c r="O129" i="27" s="1"/>
  <c r="O130" i="27" s="1"/>
  <c r="O131" i="27" s="1"/>
  <c r="O132" i="27" s="1"/>
  <c r="O133" i="27" s="1"/>
  <c r="O134" i="27" s="1"/>
  <c r="O135" i="27" s="1"/>
  <c r="O136" i="27" s="1"/>
  <c r="O137" i="27" s="1"/>
  <c r="O138" i="27" s="1"/>
  <c r="O139" i="27" s="1"/>
  <c r="O140" i="27" s="1"/>
  <c r="O141" i="27" s="1"/>
  <c r="O142" i="27" s="1"/>
  <c r="O143" i="27" s="1"/>
  <c r="O144" i="27" s="1"/>
  <c r="O145" i="27" s="1"/>
  <c r="O146" i="27" s="1"/>
  <c r="O147" i="27" s="1"/>
  <c r="O148" i="27" s="1"/>
  <c r="O149" i="27" s="1"/>
  <c r="O150" i="27" s="1"/>
  <c r="AD18" i="14"/>
  <c r="AD82" i="14"/>
  <c r="AD64" i="14"/>
  <c r="AD36" i="14"/>
  <c r="AD65" i="14"/>
  <c r="AD85" i="14"/>
  <c r="AD25" i="14"/>
  <c r="AD41" i="14"/>
  <c r="AD86" i="14"/>
  <c r="AD80" i="14"/>
  <c r="AD59" i="14"/>
  <c r="AD101" i="14"/>
  <c r="AD100" i="14"/>
  <c r="AD61" i="14"/>
  <c r="AD68" i="14"/>
  <c r="AD62" i="14"/>
  <c r="AD91" i="14"/>
  <c r="AD57" i="14"/>
  <c r="AD78" i="14"/>
  <c r="AD95" i="14"/>
  <c r="AD58" i="14"/>
  <c r="AD63" i="14"/>
  <c r="AD84" i="14"/>
  <c r="AD77" i="14"/>
  <c r="AD89" i="14"/>
  <c r="AD14" i="14"/>
  <c r="AD88" i="14"/>
  <c r="AD71" i="14"/>
  <c r="AD93" i="14"/>
  <c r="AD79" i="14"/>
  <c r="AD9" i="14"/>
  <c r="AD11" i="14"/>
  <c r="AD73" i="14"/>
  <c r="AD60" i="14"/>
  <c r="AD97" i="14"/>
  <c r="AD75" i="14"/>
  <c r="AD90" i="14"/>
  <c r="AD76" i="14"/>
  <c r="AD66" i="14"/>
  <c r="AD83" i="14"/>
  <c r="AD99" i="14"/>
  <c r="AD98" i="14"/>
  <c r="AD87" i="14"/>
  <c r="AD92" i="14"/>
  <c r="AD81" i="14"/>
  <c r="AD69" i="14"/>
  <c r="AD70" i="14"/>
  <c r="AD52" i="14"/>
  <c r="O3" i="29"/>
  <c r="O4" i="29" s="1"/>
  <c r="O5" i="29" s="1"/>
  <c r="O6" i="29" s="1"/>
  <c r="O7" i="29" s="1"/>
  <c r="O8" i="29" s="1"/>
  <c r="O9" i="29" s="1"/>
  <c r="O10" i="29" s="1"/>
  <c r="O11" i="29" s="1"/>
  <c r="O12" i="29" s="1"/>
  <c r="O13" i="29" s="1"/>
  <c r="O14" i="29" s="1"/>
  <c r="O15" i="29" s="1"/>
  <c r="O16" i="29" s="1"/>
  <c r="O17" i="29" s="1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O31" i="29" s="1"/>
  <c r="O32" i="29" s="1"/>
  <c r="O33" i="29" s="1"/>
  <c r="O34" i="29" s="1"/>
  <c r="O35" i="29" s="1"/>
  <c r="O36" i="29" s="1"/>
  <c r="O37" i="29" s="1"/>
  <c r="O38" i="29" s="1"/>
  <c r="O39" i="29" s="1"/>
  <c r="O40" i="29" s="1"/>
  <c r="O41" i="29" s="1"/>
  <c r="O42" i="29" s="1"/>
  <c r="O43" i="29" s="1"/>
  <c r="O44" i="29" s="1"/>
  <c r="O45" i="29" s="1"/>
  <c r="O46" i="29" s="1"/>
  <c r="O47" i="29" s="1"/>
  <c r="O48" i="29" s="1"/>
  <c r="O49" i="29" s="1"/>
  <c r="O50" i="29" s="1"/>
  <c r="O51" i="29" s="1"/>
  <c r="O52" i="29" s="1"/>
  <c r="O53" i="29" s="1"/>
  <c r="O54" i="29" s="1"/>
  <c r="O55" i="29" s="1"/>
  <c r="O56" i="29" s="1"/>
  <c r="O57" i="29" s="1"/>
  <c r="O58" i="29" s="1"/>
  <c r="O59" i="29" s="1"/>
  <c r="O60" i="29" s="1"/>
  <c r="O61" i="29" s="1"/>
  <c r="O62" i="29" s="1"/>
  <c r="O63" i="29" s="1"/>
  <c r="O64" i="29" s="1"/>
  <c r="O65" i="29" s="1"/>
  <c r="O66" i="29" s="1"/>
  <c r="O67" i="29" s="1"/>
  <c r="O68" i="29" s="1"/>
  <c r="O69" i="29" s="1"/>
  <c r="O70" i="29" s="1"/>
  <c r="O71" i="29" s="1"/>
  <c r="O72" i="29" s="1"/>
  <c r="O73" i="29" s="1"/>
  <c r="O74" i="29" s="1"/>
  <c r="O75" i="29" s="1"/>
  <c r="O76" i="29" s="1"/>
  <c r="O77" i="29" s="1"/>
  <c r="O78" i="29" s="1"/>
  <c r="O79" i="29" s="1"/>
  <c r="O80" i="29" s="1"/>
  <c r="O81" i="29" s="1"/>
  <c r="O82" i="29" s="1"/>
  <c r="O83" i="29" s="1"/>
  <c r="O84" i="29" s="1"/>
  <c r="O85" i="29" s="1"/>
  <c r="O86" i="29" s="1"/>
  <c r="O87" i="29" s="1"/>
  <c r="O88" i="29" s="1"/>
  <c r="O89" i="29" s="1"/>
  <c r="O90" i="29" s="1"/>
  <c r="O91" i="29" s="1"/>
  <c r="O92" i="29" s="1"/>
  <c r="O93" i="29" s="1"/>
  <c r="O94" i="29" s="1"/>
  <c r="O95" i="29" s="1"/>
  <c r="O96" i="29" s="1"/>
  <c r="O97" i="29" s="1"/>
  <c r="O98" i="29" s="1"/>
  <c r="O99" i="29" s="1"/>
  <c r="O100" i="29" s="1"/>
  <c r="O101" i="29" s="1"/>
  <c r="O102" i="29" s="1"/>
  <c r="O103" i="29" s="1"/>
  <c r="O104" i="29" s="1"/>
  <c r="O105" i="29" s="1"/>
  <c r="O106" i="29" s="1"/>
  <c r="O107" i="29" s="1"/>
  <c r="O108" i="29" s="1"/>
  <c r="O109" i="29" s="1"/>
  <c r="O110" i="29" s="1"/>
  <c r="O111" i="29" s="1"/>
  <c r="O112" i="29" s="1"/>
  <c r="O113" i="29" s="1"/>
  <c r="O114" i="29" s="1"/>
  <c r="O115" i="29" s="1"/>
  <c r="O116" i="29" s="1"/>
  <c r="O117" i="29" s="1"/>
  <c r="O118" i="29" s="1"/>
  <c r="O119" i="29" s="1"/>
  <c r="O120" i="29" s="1"/>
  <c r="O121" i="29" s="1"/>
  <c r="O122" i="29" s="1"/>
  <c r="O123" i="29" s="1"/>
  <c r="O124" i="29" s="1"/>
  <c r="O125" i="29" s="1"/>
  <c r="O126" i="29" s="1"/>
  <c r="O127" i="29" s="1"/>
  <c r="O128" i="29" s="1"/>
  <c r="O129" i="29" s="1"/>
  <c r="O130" i="29" s="1"/>
  <c r="O131" i="29" s="1"/>
  <c r="O132" i="29" s="1"/>
  <c r="O133" i="29" s="1"/>
  <c r="O134" i="29" s="1"/>
  <c r="O135" i="29" s="1"/>
  <c r="O136" i="29" s="1"/>
  <c r="O137" i="29" s="1"/>
  <c r="O138" i="29" s="1"/>
  <c r="O139" i="29" s="1"/>
  <c r="O140" i="29" s="1"/>
  <c r="O141" i="29" s="1"/>
  <c r="O142" i="29" s="1"/>
  <c r="O143" i="29" s="1"/>
  <c r="O144" i="29" s="1"/>
  <c r="O145" i="29" s="1"/>
  <c r="O146" i="29" s="1"/>
  <c r="O147" i="29" s="1"/>
  <c r="O148" i="29" s="1"/>
  <c r="O149" i="29" s="1"/>
  <c r="O150" i="29" s="1"/>
  <c r="AF65" i="14"/>
  <c r="AF85" i="14"/>
  <c r="AF69" i="14"/>
  <c r="AF92" i="14"/>
  <c r="AF70" i="14"/>
  <c r="AF72" i="14"/>
  <c r="AF81" i="14"/>
  <c r="AF52" i="14"/>
  <c r="AF67" i="14"/>
  <c r="AF9" i="14"/>
  <c r="AF25" i="14"/>
  <c r="AF41" i="14"/>
  <c r="AF86" i="14"/>
  <c r="AF73" i="14"/>
  <c r="AF80" i="14"/>
  <c r="AF59" i="14"/>
  <c r="AF101" i="14"/>
  <c r="AF82" i="14"/>
  <c r="AF64" i="14"/>
  <c r="AF95" i="14"/>
  <c r="AF58" i="14"/>
  <c r="AF63" i="14"/>
  <c r="AF84" i="14"/>
  <c r="AF77" i="14"/>
  <c r="AF89" i="14"/>
  <c r="AF88" i="14"/>
  <c r="AF71" i="14"/>
  <c r="AF93" i="14"/>
  <c r="AF79" i="14"/>
  <c r="AF57" i="14"/>
  <c r="AF60" i="14"/>
  <c r="AF76" i="14"/>
  <c r="AF98" i="14"/>
  <c r="AF97" i="14"/>
  <c r="AF100" i="14"/>
  <c r="AF61" i="14"/>
  <c r="AF68" i="14"/>
  <c r="AF91" i="14"/>
  <c r="AF78" i="14"/>
  <c r="AF75" i="14"/>
  <c r="AF66" i="14"/>
  <c r="AF83" i="14"/>
  <c r="AF99" i="14"/>
  <c r="AF96" i="14"/>
  <c r="AF87" i="14"/>
  <c r="AF62" i="14"/>
  <c r="AH23" i="14"/>
  <c r="AH42" i="14"/>
  <c r="AH82" i="14"/>
  <c r="AH64" i="14"/>
  <c r="AH95" i="14"/>
  <c r="AH58" i="14"/>
  <c r="AH63" i="14"/>
  <c r="AH84" i="14"/>
  <c r="AH77" i="14"/>
  <c r="AH89" i="14"/>
  <c r="AH14" i="14"/>
  <c r="AH88" i="14"/>
  <c r="AH71" i="14"/>
  <c r="AH93" i="14"/>
  <c r="AH79" i="14"/>
  <c r="AH33" i="14"/>
  <c r="AH40" i="14"/>
  <c r="AH57" i="14"/>
  <c r="AH98" i="14"/>
  <c r="AH78" i="14"/>
  <c r="AH87" i="14"/>
  <c r="AH60" i="14"/>
  <c r="AH97" i="14"/>
  <c r="AH75" i="14"/>
  <c r="AH90" i="14"/>
  <c r="AH76" i="14"/>
  <c r="AH66" i="14"/>
  <c r="AH83" i="14"/>
  <c r="AH99" i="14"/>
  <c r="AH7" i="14"/>
  <c r="AH24" i="14"/>
  <c r="AH37" i="14"/>
  <c r="AH43" i="14"/>
  <c r="AH65" i="14"/>
  <c r="AH85" i="14"/>
  <c r="AH39" i="14"/>
  <c r="AH69" i="14"/>
  <c r="AH92" i="14"/>
  <c r="AH70" i="14"/>
  <c r="AH72" i="14"/>
  <c r="AH81" i="14"/>
  <c r="AH52" i="14"/>
  <c r="AH67" i="14"/>
  <c r="AH11" i="14"/>
  <c r="AH29" i="14"/>
  <c r="AH100" i="14"/>
  <c r="AH68" i="14"/>
  <c r="AH41" i="14"/>
  <c r="AH86" i="14"/>
  <c r="AH80" i="14"/>
  <c r="AH62" i="14"/>
  <c r="AH9" i="14"/>
  <c r="AH35" i="14"/>
  <c r="AH73" i="14"/>
  <c r="AH59" i="14"/>
  <c r="AH61" i="14"/>
  <c r="AH91" i="14"/>
  <c r="AH101" i="14"/>
  <c r="AH25" i="14"/>
  <c r="T99" i="14"/>
  <c r="T83" i="14"/>
  <c r="T66" i="14"/>
  <c r="T76" i="14"/>
  <c r="T90" i="14"/>
  <c r="T75" i="14"/>
  <c r="T97" i="14"/>
  <c r="T60" i="14"/>
  <c r="T87" i="14"/>
  <c r="T64" i="14"/>
  <c r="T38" i="14"/>
  <c r="V79" i="14"/>
  <c r="V71" i="14"/>
  <c r="V77" i="14"/>
  <c r="V63" i="14"/>
  <c r="X81" i="14"/>
  <c r="X92" i="14"/>
  <c r="Z78" i="14"/>
  <c r="AB71" i="14"/>
  <c r="T5" i="14"/>
  <c r="T72" i="14"/>
  <c r="T92" i="14"/>
  <c r="T69" i="14"/>
  <c r="T82" i="14"/>
  <c r="V67" i="14"/>
  <c r="V92" i="14"/>
  <c r="O3" i="31"/>
  <c r="O4" i="31" s="1"/>
  <c r="O5" i="31" s="1"/>
  <c r="O6" i="31" s="1"/>
  <c r="O7" i="31" s="1"/>
  <c r="O8" i="31" s="1"/>
  <c r="O9" i="31" s="1"/>
  <c r="O10" i="31" s="1"/>
  <c r="O11" i="31" s="1"/>
  <c r="O12" i="31" s="1"/>
  <c r="O13" i="31" s="1"/>
  <c r="O14" i="31" s="1"/>
  <c r="O15" i="31" s="1"/>
  <c r="O16" i="31" s="1"/>
  <c r="O17" i="31" s="1"/>
  <c r="O18" i="31" s="1"/>
  <c r="O19" i="31" s="1"/>
  <c r="O20" i="31" s="1"/>
  <c r="O21" i="31" s="1"/>
  <c r="O22" i="31" s="1"/>
  <c r="O23" i="31" s="1"/>
  <c r="O24" i="31" s="1"/>
  <c r="O25" i="31" s="1"/>
  <c r="O26" i="31" s="1"/>
  <c r="O27" i="31" s="1"/>
  <c r="O28" i="31" s="1"/>
  <c r="O29" i="31" s="1"/>
  <c r="O30" i="31" s="1"/>
  <c r="O31" i="31" s="1"/>
  <c r="O32" i="31" s="1"/>
  <c r="O33" i="31" s="1"/>
  <c r="O34" i="31" s="1"/>
  <c r="O35" i="31" s="1"/>
  <c r="O36" i="31" s="1"/>
  <c r="O37" i="31" s="1"/>
  <c r="O38" i="31" s="1"/>
  <c r="O39" i="31" s="1"/>
  <c r="O40" i="31" s="1"/>
  <c r="O41" i="31" s="1"/>
  <c r="O42" i="31" s="1"/>
  <c r="O43" i="31" s="1"/>
  <c r="O44" i="31" s="1"/>
  <c r="O45" i="31" s="1"/>
  <c r="O46" i="31" s="1"/>
  <c r="O47" i="31" s="1"/>
  <c r="O48" i="31" s="1"/>
  <c r="O49" i="31" s="1"/>
  <c r="O50" i="31" s="1"/>
  <c r="O51" i="31" s="1"/>
  <c r="O52" i="31" s="1"/>
  <c r="O53" i="31" s="1"/>
  <c r="O54" i="31" s="1"/>
  <c r="O55" i="31" s="1"/>
  <c r="O56" i="31" s="1"/>
  <c r="O57" i="31" s="1"/>
  <c r="O58" i="31" s="1"/>
  <c r="O59" i="31" s="1"/>
  <c r="O60" i="31" s="1"/>
  <c r="O61" i="31" s="1"/>
  <c r="O62" i="31" s="1"/>
  <c r="O63" i="31" s="1"/>
  <c r="O64" i="31" s="1"/>
  <c r="O65" i="31" s="1"/>
  <c r="O66" i="31" s="1"/>
  <c r="O67" i="31" s="1"/>
  <c r="O68" i="31" s="1"/>
  <c r="O69" i="31" s="1"/>
  <c r="O70" i="31" s="1"/>
  <c r="O71" i="31" s="1"/>
  <c r="O72" i="31" s="1"/>
  <c r="O73" i="31" s="1"/>
  <c r="O74" i="31" s="1"/>
  <c r="O75" i="31" s="1"/>
  <c r="O76" i="31" s="1"/>
  <c r="O77" i="31" s="1"/>
  <c r="O78" i="31" s="1"/>
  <c r="O79" i="31" s="1"/>
  <c r="O80" i="31" s="1"/>
  <c r="O81" i="31" s="1"/>
  <c r="O82" i="31" s="1"/>
  <c r="O83" i="31" s="1"/>
  <c r="O84" i="31" s="1"/>
  <c r="O85" i="31" s="1"/>
  <c r="O86" i="31" s="1"/>
  <c r="O87" i="31" s="1"/>
  <c r="O88" i="31" s="1"/>
  <c r="O89" i="31" s="1"/>
  <c r="O90" i="31" s="1"/>
  <c r="O91" i="31" s="1"/>
  <c r="O92" i="31" s="1"/>
  <c r="O93" i="31" s="1"/>
  <c r="O94" i="31" s="1"/>
  <c r="O95" i="31" s="1"/>
  <c r="O96" i="31" s="1"/>
  <c r="O97" i="31" s="1"/>
  <c r="O98" i="31" s="1"/>
  <c r="O99" i="31" s="1"/>
  <c r="O100" i="31" s="1"/>
  <c r="O101" i="31" s="1"/>
  <c r="O102" i="31" s="1"/>
  <c r="O103" i="31" s="1"/>
  <c r="O104" i="31" s="1"/>
  <c r="O105" i="31" s="1"/>
  <c r="O106" i="31" s="1"/>
  <c r="O107" i="31" s="1"/>
  <c r="O108" i="31" s="1"/>
  <c r="O109" i="31" s="1"/>
  <c r="O110" i="31" s="1"/>
  <c r="O111" i="31" s="1"/>
  <c r="O112" i="31" s="1"/>
  <c r="O113" i="31" s="1"/>
  <c r="O114" i="31" s="1"/>
  <c r="O115" i="31" s="1"/>
  <c r="O116" i="31" s="1"/>
  <c r="O117" i="31" s="1"/>
  <c r="O118" i="31" s="1"/>
  <c r="O119" i="31" s="1"/>
  <c r="O120" i="31" s="1"/>
  <c r="O121" i="31" s="1"/>
  <c r="O122" i="31" s="1"/>
  <c r="O123" i="31" s="1"/>
  <c r="O124" i="31" s="1"/>
  <c r="O125" i="31" s="1"/>
  <c r="O126" i="31" s="1"/>
  <c r="O127" i="31" s="1"/>
  <c r="O128" i="31" s="1"/>
  <c r="O129" i="31" s="1"/>
  <c r="O130" i="31" s="1"/>
  <c r="O131" i="31" s="1"/>
  <c r="O132" i="31" s="1"/>
  <c r="O133" i="31" s="1"/>
  <c r="O134" i="31" s="1"/>
  <c r="O135" i="31" s="1"/>
  <c r="O136" i="31" s="1"/>
  <c r="O137" i="31" s="1"/>
  <c r="O138" i="31" s="1"/>
  <c r="O139" i="31" s="1"/>
  <c r="O140" i="31" s="1"/>
  <c r="O141" i="31" s="1"/>
  <c r="O142" i="31" s="1"/>
  <c r="O143" i="31" s="1"/>
  <c r="O144" i="31" s="1"/>
  <c r="O145" i="31" s="1"/>
  <c r="O146" i="31" s="1"/>
  <c r="O147" i="31" s="1"/>
  <c r="O148" i="31" s="1"/>
  <c r="O149" i="31" s="1"/>
  <c r="O150" i="31" s="1"/>
  <c r="T79" i="14"/>
  <c r="T93" i="14"/>
  <c r="T71" i="14"/>
  <c r="T88" i="14"/>
  <c r="T89" i="14"/>
  <c r="T77" i="14"/>
  <c r="T84" i="14"/>
  <c r="T63" i="14"/>
  <c r="T58" i="14"/>
  <c r="T95" i="14"/>
  <c r="T65" i="14"/>
  <c r="V5" i="14"/>
  <c r="V70" i="14"/>
  <c r="V58" i="14"/>
  <c r="V64" i="14"/>
  <c r="X5" i="14"/>
  <c r="X85" i="14"/>
  <c r="X38" i="14"/>
  <c r="Z79" i="14"/>
  <c r="Z76" i="14"/>
  <c r="Z57" i="14"/>
  <c r="AB77" i="14"/>
  <c r="O3" i="17"/>
  <c r="O4" i="17" s="1"/>
  <c r="O5" i="17" s="1"/>
  <c r="O6" i="17" s="1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67" i="17" s="1"/>
  <c r="O68" i="17" s="1"/>
  <c r="O69" i="17" s="1"/>
  <c r="O70" i="17" s="1"/>
  <c r="O71" i="17" s="1"/>
  <c r="O72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O84" i="17" s="1"/>
  <c r="O85" i="17" s="1"/>
  <c r="O86" i="17" s="1"/>
  <c r="O87" i="17" s="1"/>
  <c r="O88" i="17" s="1"/>
  <c r="O89" i="17" s="1"/>
  <c r="O90" i="17" s="1"/>
  <c r="O91" i="17" s="1"/>
  <c r="O92" i="17" s="1"/>
  <c r="O93" i="17" s="1"/>
  <c r="O94" i="17" s="1"/>
  <c r="O95" i="17" s="1"/>
  <c r="O96" i="17" s="1"/>
  <c r="O97" i="17" s="1"/>
  <c r="O98" i="17" s="1"/>
  <c r="O99" i="17" s="1"/>
  <c r="O100" i="17" s="1"/>
  <c r="O101" i="17" s="1"/>
  <c r="O102" i="17" s="1"/>
  <c r="O103" i="17" s="1"/>
  <c r="O104" i="17" s="1"/>
  <c r="O105" i="17" s="1"/>
  <c r="O106" i="17" s="1"/>
  <c r="O107" i="17" s="1"/>
  <c r="O108" i="17" s="1"/>
  <c r="O109" i="17" s="1"/>
  <c r="O110" i="17" s="1"/>
  <c r="O111" i="17" s="1"/>
  <c r="O112" i="17" s="1"/>
  <c r="O113" i="17" s="1"/>
  <c r="O114" i="17" s="1"/>
  <c r="O115" i="17" s="1"/>
  <c r="O116" i="17" s="1"/>
  <c r="O117" i="17" s="1"/>
  <c r="O118" i="17" s="1"/>
  <c r="O119" i="17" s="1"/>
  <c r="O120" i="17" s="1"/>
  <c r="O121" i="17" s="1"/>
  <c r="O122" i="17" s="1"/>
  <c r="O123" i="17" s="1"/>
  <c r="O124" i="17" s="1"/>
  <c r="O125" i="17" s="1"/>
  <c r="O126" i="17" s="1"/>
  <c r="O127" i="17" s="1"/>
  <c r="O128" i="17" s="1"/>
  <c r="O129" i="17" s="1"/>
  <c r="O130" i="17" s="1"/>
  <c r="O131" i="17" s="1"/>
  <c r="O132" i="17" s="1"/>
  <c r="O133" i="17" s="1"/>
  <c r="O134" i="17" s="1"/>
  <c r="O135" i="17" s="1"/>
  <c r="O136" i="17" s="1"/>
  <c r="O137" i="17" s="1"/>
  <c r="O138" i="17" s="1"/>
  <c r="O139" i="17" s="1"/>
  <c r="O140" i="17" s="1"/>
  <c r="O141" i="17" s="1"/>
  <c r="O142" i="17" s="1"/>
  <c r="O143" i="17" s="1"/>
  <c r="O144" i="17" s="1"/>
  <c r="O145" i="17" s="1"/>
  <c r="O146" i="17" s="1"/>
  <c r="O147" i="17" s="1"/>
  <c r="O148" i="17" s="1"/>
  <c r="O149" i="17" s="1"/>
  <c r="O150" i="17" s="1"/>
  <c r="T41" i="14"/>
  <c r="T86" i="14"/>
  <c r="T73" i="14"/>
  <c r="T57" i="14"/>
  <c r="T91" i="14"/>
  <c r="T62" i="14"/>
  <c r="T68" i="14"/>
  <c r="T96" i="14"/>
  <c r="T61" i="14"/>
  <c r="T100" i="14"/>
  <c r="T101" i="14"/>
  <c r="T59" i="14"/>
  <c r="T80" i="14"/>
  <c r="T85" i="14"/>
  <c r="T98" i="14"/>
  <c r="V93" i="14"/>
  <c r="V88" i="14"/>
  <c r="V89" i="14"/>
  <c r="V84" i="14"/>
  <c r="V95" i="14"/>
  <c r="V82" i="14"/>
  <c r="X67" i="14"/>
  <c r="X72" i="14"/>
  <c r="X27" i="14"/>
  <c r="X65" i="14"/>
  <c r="Z93" i="14"/>
  <c r="Z75" i="14"/>
  <c r="AB95" i="14"/>
  <c r="AD67" i="14"/>
  <c r="O4" i="32"/>
  <c r="O5" i="32" s="1"/>
  <c r="O6" i="32" s="1"/>
  <c r="O7" i="32" s="1"/>
  <c r="O8" i="32" s="1"/>
  <c r="O9" i="32" s="1"/>
  <c r="O10" i="32" s="1"/>
  <c r="O11" i="32" s="1"/>
  <c r="O12" i="32" s="1"/>
  <c r="O13" i="32" s="1"/>
  <c r="O14" i="32" s="1"/>
  <c r="O15" i="32" s="1"/>
  <c r="O16" i="32" s="1"/>
  <c r="O17" i="32" s="1"/>
  <c r="O18" i="32" s="1"/>
  <c r="O19" i="32" s="1"/>
  <c r="O20" i="32" s="1"/>
  <c r="O21" i="32" s="1"/>
  <c r="O22" i="32" s="1"/>
  <c r="O23" i="32" s="1"/>
  <c r="O24" i="32" s="1"/>
  <c r="O25" i="32" s="1"/>
  <c r="O26" i="32" s="1"/>
  <c r="O27" i="32" s="1"/>
  <c r="O28" i="32" s="1"/>
  <c r="O29" i="32" s="1"/>
  <c r="O30" i="32" s="1"/>
  <c r="O31" i="32" s="1"/>
  <c r="O32" i="32" s="1"/>
  <c r="O33" i="32" s="1"/>
  <c r="O34" i="32" s="1"/>
  <c r="O35" i="32" s="1"/>
  <c r="O36" i="32" s="1"/>
  <c r="O37" i="32" s="1"/>
  <c r="O38" i="32" s="1"/>
  <c r="O39" i="32" s="1"/>
  <c r="O40" i="32" s="1"/>
  <c r="O41" i="32" s="1"/>
  <c r="O42" i="32" s="1"/>
  <c r="O43" i="32" s="1"/>
  <c r="O44" i="32" s="1"/>
  <c r="O45" i="32" s="1"/>
  <c r="O46" i="32" s="1"/>
  <c r="O47" i="32" s="1"/>
  <c r="O48" i="32" s="1"/>
  <c r="O49" i="32" s="1"/>
  <c r="O50" i="32" s="1"/>
  <c r="O51" i="32" s="1"/>
  <c r="O52" i="32" s="1"/>
  <c r="O53" i="32" s="1"/>
  <c r="O54" i="32" s="1"/>
  <c r="O55" i="32" s="1"/>
  <c r="O56" i="32" s="1"/>
  <c r="O57" i="32" s="1"/>
  <c r="O58" i="32" s="1"/>
  <c r="O59" i="32" s="1"/>
  <c r="O60" i="32" s="1"/>
  <c r="O61" i="32" s="1"/>
  <c r="O62" i="32" s="1"/>
  <c r="O63" i="32" s="1"/>
  <c r="O64" i="32" s="1"/>
  <c r="O65" i="32" s="1"/>
  <c r="O66" i="32" s="1"/>
  <c r="O67" i="32" s="1"/>
  <c r="O68" i="32" s="1"/>
  <c r="O69" i="32" s="1"/>
  <c r="O70" i="32" s="1"/>
  <c r="O71" i="32" s="1"/>
  <c r="O72" i="32" s="1"/>
  <c r="O73" i="32" s="1"/>
  <c r="O74" i="32" s="1"/>
  <c r="O75" i="32" s="1"/>
  <c r="O76" i="32" s="1"/>
  <c r="O77" i="32" s="1"/>
  <c r="O78" i="32" s="1"/>
  <c r="O79" i="32" s="1"/>
  <c r="O80" i="32" s="1"/>
  <c r="O81" i="32" s="1"/>
  <c r="O82" i="32" s="1"/>
  <c r="O83" i="32" s="1"/>
  <c r="O84" i="32" s="1"/>
  <c r="O85" i="32" s="1"/>
  <c r="O86" i="32" s="1"/>
  <c r="O87" i="32" s="1"/>
  <c r="O88" i="32" s="1"/>
  <c r="O89" i="32" s="1"/>
  <c r="O90" i="32" s="1"/>
  <c r="O91" i="32" s="1"/>
  <c r="O92" i="32" s="1"/>
  <c r="O93" i="32" s="1"/>
  <c r="O94" i="32" s="1"/>
  <c r="O95" i="32" s="1"/>
  <c r="O96" i="32" s="1"/>
  <c r="O97" i="32" s="1"/>
  <c r="O98" i="32" s="1"/>
  <c r="O99" i="32" s="1"/>
  <c r="O100" i="32" s="1"/>
  <c r="O101" i="32" s="1"/>
  <c r="O102" i="32" s="1"/>
  <c r="O103" i="32" s="1"/>
  <c r="O104" i="32" s="1"/>
  <c r="O105" i="32" s="1"/>
  <c r="O106" i="32" s="1"/>
  <c r="O107" i="32" s="1"/>
  <c r="O108" i="32" s="1"/>
  <c r="O109" i="32" s="1"/>
  <c r="O110" i="32" s="1"/>
  <c r="O111" i="32" s="1"/>
  <c r="O112" i="32" s="1"/>
  <c r="O113" i="32" s="1"/>
  <c r="O114" i="32" s="1"/>
  <c r="O115" i="32" s="1"/>
  <c r="O116" i="32" s="1"/>
  <c r="O117" i="32" s="1"/>
  <c r="O118" i="32" s="1"/>
  <c r="O119" i="32" s="1"/>
  <c r="O120" i="32" s="1"/>
  <c r="O121" i="32" s="1"/>
  <c r="O122" i="32" s="1"/>
  <c r="O123" i="32" s="1"/>
  <c r="O124" i="32" s="1"/>
  <c r="O125" i="32" s="1"/>
  <c r="O126" i="32" s="1"/>
  <c r="O127" i="32" s="1"/>
  <c r="O128" i="32" s="1"/>
  <c r="O129" i="32" s="1"/>
  <c r="O130" i="32" s="1"/>
  <c r="O131" i="32" s="1"/>
  <c r="O132" i="32" s="1"/>
  <c r="O133" i="32" s="1"/>
  <c r="O134" i="32" s="1"/>
  <c r="O135" i="32" s="1"/>
  <c r="O136" i="32" s="1"/>
  <c r="O137" i="32" s="1"/>
  <c r="O138" i="32" s="1"/>
  <c r="O139" i="32" s="1"/>
  <c r="O140" i="32" s="1"/>
  <c r="O141" i="32" s="1"/>
  <c r="O142" i="32" s="1"/>
  <c r="O143" i="32" s="1"/>
  <c r="O144" i="32" s="1"/>
  <c r="O145" i="32" s="1"/>
  <c r="O146" i="32" s="1"/>
  <c r="O147" i="32" s="1"/>
  <c r="O148" i="32" s="1"/>
  <c r="O149" i="32" s="1"/>
  <c r="O150" i="32" s="1"/>
  <c r="O4" i="30"/>
  <c r="O5" i="30" s="1"/>
  <c r="O6" i="30" s="1"/>
  <c r="O7" i="30" s="1"/>
  <c r="O8" i="30" s="1"/>
  <c r="O9" i="30" s="1"/>
  <c r="O10" i="30" s="1"/>
  <c r="O11" i="30" s="1"/>
  <c r="O12" i="30" s="1"/>
  <c r="O13" i="30" s="1"/>
  <c r="O14" i="30" s="1"/>
  <c r="O15" i="30" s="1"/>
  <c r="O16" i="30" s="1"/>
  <c r="O17" i="30" s="1"/>
  <c r="O18" i="30" s="1"/>
  <c r="O19" i="30" s="1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O32" i="30" s="1"/>
  <c r="O33" i="30" s="1"/>
  <c r="O34" i="30" s="1"/>
  <c r="O35" i="30" s="1"/>
  <c r="O36" i="30" s="1"/>
  <c r="O37" i="30" s="1"/>
  <c r="O38" i="30" s="1"/>
  <c r="O39" i="30" s="1"/>
  <c r="O40" i="30" s="1"/>
  <c r="O41" i="30" s="1"/>
  <c r="O42" i="30" s="1"/>
  <c r="O43" i="30" s="1"/>
  <c r="O44" i="30" s="1"/>
  <c r="O45" i="30" s="1"/>
  <c r="O46" i="30" s="1"/>
  <c r="O47" i="30" s="1"/>
  <c r="O48" i="30" s="1"/>
  <c r="O49" i="30" s="1"/>
  <c r="O50" i="30" s="1"/>
  <c r="O51" i="30" s="1"/>
  <c r="O52" i="30" s="1"/>
  <c r="O53" i="30" s="1"/>
  <c r="O54" i="30" s="1"/>
  <c r="O55" i="30" s="1"/>
  <c r="O56" i="30" s="1"/>
  <c r="O57" i="30" s="1"/>
  <c r="O58" i="30" s="1"/>
  <c r="O59" i="30" s="1"/>
  <c r="O60" i="30" s="1"/>
  <c r="O61" i="30" s="1"/>
  <c r="O62" i="30" s="1"/>
  <c r="O63" i="30" s="1"/>
  <c r="O64" i="30" s="1"/>
  <c r="O65" i="30" s="1"/>
  <c r="O66" i="30" s="1"/>
  <c r="O67" i="30" s="1"/>
  <c r="O68" i="30" s="1"/>
  <c r="O69" i="30" s="1"/>
  <c r="O70" i="30" s="1"/>
  <c r="O71" i="30" s="1"/>
  <c r="O72" i="30" s="1"/>
  <c r="O73" i="30" s="1"/>
  <c r="O74" i="30" s="1"/>
  <c r="O75" i="30" s="1"/>
  <c r="O76" i="30" s="1"/>
  <c r="O77" i="30" s="1"/>
  <c r="O78" i="30" s="1"/>
  <c r="O79" i="30" s="1"/>
  <c r="O80" i="30" s="1"/>
  <c r="O81" i="30" s="1"/>
  <c r="O82" i="30" s="1"/>
  <c r="O83" i="30" s="1"/>
  <c r="O84" i="30" s="1"/>
  <c r="O85" i="30" s="1"/>
  <c r="O86" i="30" s="1"/>
  <c r="O87" i="30" s="1"/>
  <c r="O88" i="30" s="1"/>
  <c r="O89" i="30" s="1"/>
  <c r="O90" i="30" s="1"/>
  <c r="O91" i="30" s="1"/>
  <c r="O92" i="30" s="1"/>
  <c r="O93" i="30" s="1"/>
  <c r="O94" i="30" s="1"/>
  <c r="O95" i="30" s="1"/>
  <c r="O96" i="30" s="1"/>
  <c r="O97" i="30" s="1"/>
  <c r="O98" i="30" s="1"/>
  <c r="O99" i="30" s="1"/>
  <c r="O100" i="30" s="1"/>
  <c r="O101" i="30" s="1"/>
  <c r="O102" i="30" s="1"/>
  <c r="O103" i="30" s="1"/>
  <c r="O104" i="30" s="1"/>
  <c r="O105" i="30" s="1"/>
  <c r="O106" i="30" s="1"/>
  <c r="O107" i="30" s="1"/>
  <c r="O108" i="30" s="1"/>
  <c r="O109" i="30" s="1"/>
  <c r="O110" i="30" s="1"/>
  <c r="O111" i="30" s="1"/>
  <c r="O112" i="30" s="1"/>
  <c r="O113" i="30" s="1"/>
  <c r="O114" i="30" s="1"/>
  <c r="O115" i="30" s="1"/>
  <c r="O116" i="30" s="1"/>
  <c r="O117" i="30" s="1"/>
  <c r="O118" i="30" s="1"/>
  <c r="O119" i="30" s="1"/>
  <c r="O120" i="30" s="1"/>
  <c r="O121" i="30" s="1"/>
  <c r="O122" i="30" s="1"/>
  <c r="O123" i="30" s="1"/>
  <c r="O124" i="30" s="1"/>
  <c r="O125" i="30" s="1"/>
  <c r="O126" i="30" s="1"/>
  <c r="O127" i="30" s="1"/>
  <c r="O128" i="30" s="1"/>
  <c r="O129" i="30" s="1"/>
  <c r="O130" i="30" s="1"/>
  <c r="O131" i="30" s="1"/>
  <c r="O132" i="30" s="1"/>
  <c r="O133" i="30" s="1"/>
  <c r="O134" i="30" s="1"/>
  <c r="O135" i="30" s="1"/>
  <c r="O136" i="30" s="1"/>
  <c r="O137" i="30" s="1"/>
  <c r="O138" i="30" s="1"/>
  <c r="O139" i="30" s="1"/>
  <c r="O140" i="30" s="1"/>
  <c r="O141" i="30" s="1"/>
  <c r="O142" i="30" s="1"/>
  <c r="O143" i="30" s="1"/>
  <c r="O144" i="30" s="1"/>
  <c r="O145" i="30" s="1"/>
  <c r="O146" i="30" s="1"/>
  <c r="O147" i="30" s="1"/>
  <c r="O148" i="30" s="1"/>
  <c r="O149" i="30" s="1"/>
  <c r="O150" i="30" s="1"/>
  <c r="O4" i="28"/>
  <c r="O5" i="28" s="1"/>
  <c r="O6" i="28" s="1"/>
  <c r="O7" i="28" s="1"/>
  <c r="O8" i="28" s="1"/>
  <c r="O9" i="28" s="1"/>
  <c r="O10" i="28" s="1"/>
  <c r="O11" i="28" s="1"/>
  <c r="O12" i="28" s="1"/>
  <c r="O13" i="28" s="1"/>
  <c r="O14" i="28" s="1"/>
  <c r="O15" i="28" s="1"/>
  <c r="O16" i="28" s="1"/>
  <c r="O17" i="28" s="1"/>
  <c r="O18" i="28" s="1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O33" i="28" s="1"/>
  <c r="O34" i="28" s="1"/>
  <c r="O35" i="28" s="1"/>
  <c r="O36" i="28" s="1"/>
  <c r="O37" i="28" s="1"/>
  <c r="O38" i="28" s="1"/>
  <c r="O39" i="28" s="1"/>
  <c r="O40" i="28" s="1"/>
  <c r="O41" i="28" s="1"/>
  <c r="O42" i="28" s="1"/>
  <c r="O43" i="28" s="1"/>
  <c r="O44" i="28" s="1"/>
  <c r="O45" i="28" s="1"/>
  <c r="O46" i="28" s="1"/>
  <c r="O47" i="28" s="1"/>
  <c r="O48" i="28" s="1"/>
  <c r="O49" i="28" s="1"/>
  <c r="O50" i="28" s="1"/>
  <c r="O51" i="28" s="1"/>
  <c r="O52" i="28" s="1"/>
  <c r="O53" i="28" s="1"/>
  <c r="O54" i="28" s="1"/>
  <c r="O55" i="28" s="1"/>
  <c r="O56" i="28" s="1"/>
  <c r="O57" i="28" s="1"/>
  <c r="O58" i="28" s="1"/>
  <c r="O59" i="28" s="1"/>
  <c r="O60" i="28" s="1"/>
  <c r="O61" i="28" s="1"/>
  <c r="O62" i="28" s="1"/>
  <c r="O63" i="28" s="1"/>
  <c r="O64" i="28" s="1"/>
  <c r="O65" i="28" s="1"/>
  <c r="O66" i="28" s="1"/>
  <c r="O67" i="28" s="1"/>
  <c r="O68" i="28" s="1"/>
  <c r="O69" i="28" s="1"/>
  <c r="O70" i="28" s="1"/>
  <c r="O71" i="28" s="1"/>
  <c r="O72" i="28" s="1"/>
  <c r="O73" i="28" s="1"/>
  <c r="O74" i="28" s="1"/>
  <c r="O75" i="28" s="1"/>
  <c r="O76" i="28" s="1"/>
  <c r="O77" i="28" s="1"/>
  <c r="O78" i="28" s="1"/>
  <c r="O79" i="28" s="1"/>
  <c r="O80" i="28" s="1"/>
  <c r="O81" i="28" s="1"/>
  <c r="O82" i="28" s="1"/>
  <c r="O83" i="28" s="1"/>
  <c r="O84" i="28" s="1"/>
  <c r="O85" i="28" s="1"/>
  <c r="O86" i="28" s="1"/>
  <c r="O87" i="28" s="1"/>
  <c r="O88" i="28" s="1"/>
  <c r="O89" i="28" s="1"/>
  <c r="O90" i="28" s="1"/>
  <c r="O91" i="28" s="1"/>
  <c r="O92" i="28" s="1"/>
  <c r="O93" i="28" s="1"/>
  <c r="O94" i="28" s="1"/>
  <c r="O95" i="28" s="1"/>
  <c r="O96" i="28" s="1"/>
  <c r="O97" i="28" s="1"/>
  <c r="O98" i="28" s="1"/>
  <c r="O99" i="28" s="1"/>
  <c r="O100" i="28" s="1"/>
  <c r="O101" i="28" s="1"/>
  <c r="O102" i="28" s="1"/>
  <c r="O103" i="28" s="1"/>
  <c r="O104" i="28" s="1"/>
  <c r="O105" i="28" s="1"/>
  <c r="O106" i="28" s="1"/>
  <c r="O107" i="28" s="1"/>
  <c r="O108" i="28" s="1"/>
  <c r="O109" i="28" s="1"/>
  <c r="O110" i="28" s="1"/>
  <c r="O111" i="28" s="1"/>
  <c r="O112" i="28" s="1"/>
  <c r="O113" i="28" s="1"/>
  <c r="O114" i="28" s="1"/>
  <c r="O115" i="28" s="1"/>
  <c r="O116" i="28" s="1"/>
  <c r="O117" i="28" s="1"/>
  <c r="O118" i="28" s="1"/>
  <c r="O119" i="28" s="1"/>
  <c r="O120" i="28" s="1"/>
  <c r="O121" i="28" s="1"/>
  <c r="O122" i="28" s="1"/>
  <c r="O123" i="28" s="1"/>
  <c r="O124" i="28" s="1"/>
  <c r="O125" i="28" s="1"/>
  <c r="O126" i="28" s="1"/>
  <c r="O127" i="28" s="1"/>
  <c r="O128" i="28" s="1"/>
  <c r="O129" i="28" s="1"/>
  <c r="O130" i="28" s="1"/>
  <c r="O131" i="28" s="1"/>
  <c r="O132" i="28" s="1"/>
  <c r="O133" i="28" s="1"/>
  <c r="O134" i="28" s="1"/>
  <c r="O135" i="28" s="1"/>
  <c r="O136" i="28" s="1"/>
  <c r="O137" i="28" s="1"/>
  <c r="O138" i="28" s="1"/>
  <c r="O139" i="28" s="1"/>
  <c r="O140" i="28" s="1"/>
  <c r="O141" i="28" s="1"/>
  <c r="O142" i="28" s="1"/>
  <c r="O143" i="28" s="1"/>
  <c r="O144" i="28" s="1"/>
  <c r="O145" i="28" s="1"/>
  <c r="O146" i="28" s="1"/>
  <c r="O147" i="28" s="1"/>
  <c r="O148" i="28" s="1"/>
  <c r="O149" i="28" s="1"/>
  <c r="O150" i="28" s="1"/>
  <c r="O4" i="26"/>
  <c r="O5" i="26" s="1"/>
  <c r="O6" i="26" s="1"/>
  <c r="O7" i="26" s="1"/>
  <c r="O8" i="26" s="1"/>
  <c r="O9" i="26" s="1"/>
  <c r="O10" i="26" s="1"/>
  <c r="O11" i="26" s="1"/>
  <c r="O12" i="26" s="1"/>
  <c r="O13" i="26" s="1"/>
  <c r="O14" i="26" s="1"/>
  <c r="O15" i="26" s="1"/>
  <c r="O16" i="26" s="1"/>
  <c r="O17" i="26" s="1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O37" i="26" s="1"/>
  <c r="O38" i="26" s="1"/>
  <c r="O39" i="26" s="1"/>
  <c r="O40" i="26" s="1"/>
  <c r="O41" i="26" s="1"/>
  <c r="O42" i="26" s="1"/>
  <c r="O43" i="26" s="1"/>
  <c r="O44" i="26" s="1"/>
  <c r="O45" i="26" s="1"/>
  <c r="O46" i="26" s="1"/>
  <c r="O47" i="26" s="1"/>
  <c r="O48" i="26" s="1"/>
  <c r="O49" i="26" s="1"/>
  <c r="O50" i="26" s="1"/>
  <c r="O51" i="26" s="1"/>
  <c r="O52" i="26" s="1"/>
  <c r="O53" i="26" s="1"/>
  <c r="O54" i="26" s="1"/>
  <c r="O55" i="26" s="1"/>
  <c r="O56" i="26" s="1"/>
  <c r="O57" i="26" s="1"/>
  <c r="O58" i="26" s="1"/>
  <c r="O59" i="26" s="1"/>
  <c r="O60" i="26" s="1"/>
  <c r="O61" i="26" s="1"/>
  <c r="O62" i="26" s="1"/>
  <c r="O63" i="26" s="1"/>
  <c r="O64" i="26" s="1"/>
  <c r="O65" i="26" s="1"/>
  <c r="O66" i="26" s="1"/>
  <c r="O67" i="26" s="1"/>
  <c r="O68" i="26" s="1"/>
  <c r="O69" i="26" s="1"/>
  <c r="O70" i="26" s="1"/>
  <c r="O71" i="26" s="1"/>
  <c r="O72" i="26" s="1"/>
  <c r="O73" i="26" s="1"/>
  <c r="O74" i="26" s="1"/>
  <c r="O75" i="26" s="1"/>
  <c r="O76" i="26" s="1"/>
  <c r="O77" i="26" s="1"/>
  <c r="O78" i="26" s="1"/>
  <c r="O79" i="26" s="1"/>
  <c r="O80" i="26" s="1"/>
  <c r="O81" i="26" s="1"/>
  <c r="O82" i="26" s="1"/>
  <c r="O83" i="26" s="1"/>
  <c r="O84" i="26" s="1"/>
  <c r="O85" i="26" s="1"/>
  <c r="O86" i="26" s="1"/>
  <c r="O87" i="26" s="1"/>
  <c r="O88" i="26" s="1"/>
  <c r="O89" i="26" s="1"/>
  <c r="O90" i="26" s="1"/>
  <c r="O91" i="26" s="1"/>
  <c r="O92" i="26" s="1"/>
  <c r="O93" i="26" s="1"/>
  <c r="O94" i="26" s="1"/>
  <c r="O95" i="26" s="1"/>
  <c r="O96" i="26" s="1"/>
  <c r="O97" i="26" s="1"/>
  <c r="O98" i="26" s="1"/>
  <c r="O99" i="26" s="1"/>
  <c r="O100" i="26" s="1"/>
  <c r="O101" i="26" s="1"/>
  <c r="O102" i="26" s="1"/>
  <c r="O103" i="26" s="1"/>
  <c r="O104" i="26" s="1"/>
  <c r="O105" i="26" s="1"/>
  <c r="O106" i="26" s="1"/>
  <c r="O107" i="26" s="1"/>
  <c r="O108" i="26" s="1"/>
  <c r="O109" i="26" s="1"/>
  <c r="O110" i="26" s="1"/>
  <c r="O111" i="26" s="1"/>
  <c r="O112" i="26" s="1"/>
  <c r="O113" i="26" s="1"/>
  <c r="O114" i="26" s="1"/>
  <c r="O115" i="26" s="1"/>
  <c r="O116" i="26" s="1"/>
  <c r="O117" i="26" s="1"/>
  <c r="O118" i="26" s="1"/>
  <c r="O119" i="26" s="1"/>
  <c r="O120" i="26" s="1"/>
  <c r="O121" i="26" s="1"/>
  <c r="O122" i="26" s="1"/>
  <c r="O123" i="26" s="1"/>
  <c r="O124" i="26" s="1"/>
  <c r="O125" i="26" s="1"/>
  <c r="O126" i="26" s="1"/>
  <c r="O127" i="26" s="1"/>
  <c r="O128" i="26" s="1"/>
  <c r="O129" i="26" s="1"/>
  <c r="O130" i="26" s="1"/>
  <c r="O131" i="26" s="1"/>
  <c r="O132" i="26" s="1"/>
  <c r="O133" i="26" s="1"/>
  <c r="O134" i="26" s="1"/>
  <c r="O135" i="26" s="1"/>
  <c r="O136" i="26" s="1"/>
  <c r="O137" i="26" s="1"/>
  <c r="O138" i="26" s="1"/>
  <c r="O139" i="26" s="1"/>
  <c r="O140" i="26" s="1"/>
  <c r="O141" i="26" s="1"/>
  <c r="O142" i="26" s="1"/>
  <c r="O143" i="26" s="1"/>
  <c r="O144" i="26" s="1"/>
  <c r="O145" i="26" s="1"/>
  <c r="O146" i="26" s="1"/>
  <c r="O147" i="26" s="1"/>
  <c r="O148" i="26" s="1"/>
  <c r="O149" i="26" s="1"/>
  <c r="O150" i="26" s="1"/>
  <c r="O4" i="24"/>
  <c r="O5" i="24" s="1"/>
  <c r="O6" i="24" s="1"/>
  <c r="O7" i="24" s="1"/>
  <c r="O8" i="24" s="1"/>
  <c r="O9" i="24" s="1"/>
  <c r="O10" i="24" s="1"/>
  <c r="O11" i="24" s="1"/>
  <c r="O12" i="24" s="1"/>
  <c r="O13" i="24" s="1"/>
  <c r="O14" i="24" s="1"/>
  <c r="O15" i="24" s="1"/>
  <c r="O16" i="24" s="1"/>
  <c r="O17" i="24" s="1"/>
  <c r="O18" i="24" s="1"/>
  <c r="O19" i="24" s="1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O31" i="24" s="1"/>
  <c r="O32" i="24" s="1"/>
  <c r="O33" i="24" s="1"/>
  <c r="O34" i="24" s="1"/>
  <c r="O35" i="24" s="1"/>
  <c r="O36" i="24" s="1"/>
  <c r="O37" i="24" s="1"/>
  <c r="O38" i="24" s="1"/>
  <c r="O39" i="24" s="1"/>
  <c r="O40" i="24" s="1"/>
  <c r="O41" i="24" s="1"/>
  <c r="O42" i="24" s="1"/>
  <c r="O43" i="24" s="1"/>
  <c r="O44" i="24" s="1"/>
  <c r="O45" i="24" s="1"/>
  <c r="O46" i="24" s="1"/>
  <c r="O47" i="24" s="1"/>
  <c r="O48" i="24" s="1"/>
  <c r="O49" i="24" s="1"/>
  <c r="O50" i="24" s="1"/>
  <c r="O51" i="24" s="1"/>
  <c r="O52" i="24" s="1"/>
  <c r="O53" i="24" s="1"/>
  <c r="O54" i="24" s="1"/>
  <c r="O55" i="24" s="1"/>
  <c r="O56" i="24" s="1"/>
  <c r="O57" i="24" s="1"/>
  <c r="O58" i="24" s="1"/>
  <c r="O59" i="24" s="1"/>
  <c r="O60" i="24" s="1"/>
  <c r="O61" i="24" s="1"/>
  <c r="O62" i="24" s="1"/>
  <c r="O63" i="24" s="1"/>
  <c r="O64" i="24" s="1"/>
  <c r="O65" i="24" s="1"/>
  <c r="O66" i="24" s="1"/>
  <c r="O67" i="24" s="1"/>
  <c r="O68" i="24" s="1"/>
  <c r="O69" i="24" s="1"/>
  <c r="O70" i="24" s="1"/>
  <c r="O71" i="24" s="1"/>
  <c r="O72" i="24" s="1"/>
  <c r="O73" i="24" s="1"/>
  <c r="O74" i="24" s="1"/>
  <c r="O75" i="24" s="1"/>
  <c r="O76" i="24" s="1"/>
  <c r="O77" i="24" s="1"/>
  <c r="O78" i="24" s="1"/>
  <c r="O79" i="24" s="1"/>
  <c r="O80" i="24" s="1"/>
  <c r="O81" i="24" s="1"/>
  <c r="O82" i="24" s="1"/>
  <c r="O83" i="24" s="1"/>
  <c r="O84" i="24" s="1"/>
  <c r="O85" i="24" s="1"/>
  <c r="O86" i="24" s="1"/>
  <c r="O87" i="24" s="1"/>
  <c r="O88" i="24" s="1"/>
  <c r="O89" i="24" s="1"/>
  <c r="O90" i="24" s="1"/>
  <c r="O91" i="24" s="1"/>
  <c r="O92" i="24" s="1"/>
  <c r="O93" i="24" s="1"/>
  <c r="O94" i="24" s="1"/>
  <c r="O95" i="24" s="1"/>
  <c r="O96" i="24" s="1"/>
  <c r="O97" i="24" s="1"/>
  <c r="O98" i="24" s="1"/>
  <c r="O99" i="24" s="1"/>
  <c r="O100" i="24" s="1"/>
  <c r="O101" i="24" s="1"/>
  <c r="O102" i="24" s="1"/>
  <c r="O103" i="24" s="1"/>
  <c r="O104" i="24" s="1"/>
  <c r="O105" i="24" s="1"/>
  <c r="O106" i="24" s="1"/>
  <c r="O107" i="24" s="1"/>
  <c r="O108" i="24" s="1"/>
  <c r="O109" i="24" s="1"/>
  <c r="O110" i="24" s="1"/>
  <c r="O111" i="24" s="1"/>
  <c r="O112" i="24" s="1"/>
  <c r="O113" i="24" s="1"/>
  <c r="O114" i="24" s="1"/>
  <c r="O115" i="24" s="1"/>
  <c r="O116" i="24" s="1"/>
  <c r="O117" i="24" s="1"/>
  <c r="O118" i="24" s="1"/>
  <c r="O119" i="24" s="1"/>
  <c r="O120" i="24" s="1"/>
  <c r="O121" i="24" s="1"/>
  <c r="O122" i="24" s="1"/>
  <c r="O123" i="24" s="1"/>
  <c r="O124" i="24" s="1"/>
  <c r="O125" i="24" s="1"/>
  <c r="O126" i="24" s="1"/>
  <c r="O127" i="24" s="1"/>
  <c r="O128" i="24" s="1"/>
  <c r="O129" i="24" s="1"/>
  <c r="O130" i="24" s="1"/>
  <c r="O131" i="24" s="1"/>
  <c r="O132" i="24" s="1"/>
  <c r="O133" i="24" s="1"/>
  <c r="O134" i="24" s="1"/>
  <c r="O135" i="24" s="1"/>
  <c r="O136" i="24" s="1"/>
  <c r="O137" i="24" s="1"/>
  <c r="O138" i="24" s="1"/>
  <c r="O139" i="24" s="1"/>
  <c r="O140" i="24" s="1"/>
  <c r="O141" i="24" s="1"/>
  <c r="O142" i="24" s="1"/>
  <c r="O143" i="24" s="1"/>
  <c r="O144" i="24" s="1"/>
  <c r="O145" i="24" s="1"/>
  <c r="O146" i="24" s="1"/>
  <c r="O147" i="24" s="1"/>
  <c r="O148" i="24" s="1"/>
  <c r="O149" i="24" s="1"/>
  <c r="O150" i="24" s="1"/>
  <c r="O4" i="22"/>
  <c r="O5" i="22" s="1"/>
  <c r="O6" i="22" s="1"/>
  <c r="O7" i="22" s="1"/>
  <c r="O8" i="22" s="1"/>
  <c r="O9" i="22" s="1"/>
  <c r="O10" i="22" s="1"/>
  <c r="O11" i="22" s="1"/>
  <c r="O12" i="22" s="1"/>
  <c r="O13" i="22" s="1"/>
  <c r="O14" i="22" s="1"/>
  <c r="O15" i="22" s="1"/>
  <c r="O16" i="22" s="1"/>
  <c r="O17" i="22" s="1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O36" i="22" s="1"/>
  <c r="O37" i="22" s="1"/>
  <c r="O38" i="22" s="1"/>
  <c r="O39" i="22" s="1"/>
  <c r="O40" i="22" s="1"/>
  <c r="O41" i="22" s="1"/>
  <c r="O42" i="22" s="1"/>
  <c r="O43" i="22" s="1"/>
  <c r="O44" i="22" s="1"/>
  <c r="O45" i="22" s="1"/>
  <c r="O46" i="22" s="1"/>
  <c r="O47" i="22" s="1"/>
  <c r="O48" i="22" s="1"/>
  <c r="O49" i="22" s="1"/>
  <c r="O50" i="22" s="1"/>
  <c r="O51" i="22" s="1"/>
  <c r="O52" i="22" s="1"/>
  <c r="O53" i="22" s="1"/>
  <c r="O54" i="22" s="1"/>
  <c r="O55" i="22" s="1"/>
  <c r="O56" i="22" s="1"/>
  <c r="O57" i="22" s="1"/>
  <c r="O58" i="22" s="1"/>
  <c r="O59" i="22" s="1"/>
  <c r="O60" i="22" s="1"/>
  <c r="O61" i="22" s="1"/>
  <c r="O62" i="22" s="1"/>
  <c r="O63" i="22" s="1"/>
  <c r="O64" i="22" s="1"/>
  <c r="O65" i="22" s="1"/>
  <c r="O66" i="22" s="1"/>
  <c r="O67" i="22" s="1"/>
  <c r="O68" i="22" s="1"/>
  <c r="O69" i="22" s="1"/>
  <c r="O70" i="22" s="1"/>
  <c r="O71" i="22" s="1"/>
  <c r="O72" i="22" s="1"/>
  <c r="O73" i="22" s="1"/>
  <c r="O74" i="22" s="1"/>
  <c r="O75" i="22" s="1"/>
  <c r="O76" i="22" s="1"/>
  <c r="O77" i="22" s="1"/>
  <c r="O78" i="22" s="1"/>
  <c r="O79" i="22" s="1"/>
  <c r="O80" i="22" s="1"/>
  <c r="O81" i="22" s="1"/>
  <c r="O82" i="22" s="1"/>
  <c r="O83" i="22" s="1"/>
  <c r="O84" i="22" s="1"/>
  <c r="O85" i="22" s="1"/>
  <c r="O86" i="22" s="1"/>
  <c r="O87" i="22" s="1"/>
  <c r="O88" i="22" s="1"/>
  <c r="O89" i="22" s="1"/>
  <c r="O90" i="22" s="1"/>
  <c r="O91" i="22" s="1"/>
  <c r="O92" i="22" s="1"/>
  <c r="O93" i="22" s="1"/>
  <c r="O94" i="22" s="1"/>
  <c r="O95" i="22" s="1"/>
  <c r="O96" i="22" s="1"/>
  <c r="O97" i="22" s="1"/>
  <c r="O98" i="22" s="1"/>
  <c r="O99" i="22" s="1"/>
  <c r="O100" i="22" s="1"/>
  <c r="O101" i="22" s="1"/>
  <c r="O102" i="22" s="1"/>
  <c r="O103" i="22" s="1"/>
  <c r="O104" i="22" s="1"/>
  <c r="O105" i="22" s="1"/>
  <c r="O106" i="22" s="1"/>
  <c r="O107" i="22" s="1"/>
  <c r="O108" i="22" s="1"/>
  <c r="O109" i="22" s="1"/>
  <c r="O110" i="22" s="1"/>
  <c r="O111" i="22" s="1"/>
  <c r="O112" i="22" s="1"/>
  <c r="O113" i="22" s="1"/>
  <c r="O114" i="22" s="1"/>
  <c r="O115" i="22" s="1"/>
  <c r="O116" i="22" s="1"/>
  <c r="O117" i="22" s="1"/>
  <c r="O118" i="22" s="1"/>
  <c r="O119" i="22" s="1"/>
  <c r="O120" i="22" s="1"/>
  <c r="O121" i="22" s="1"/>
  <c r="O122" i="22" s="1"/>
  <c r="O123" i="22" s="1"/>
  <c r="O124" i="22" s="1"/>
  <c r="O125" i="22" s="1"/>
  <c r="O126" i="22" s="1"/>
  <c r="O127" i="22" s="1"/>
  <c r="O128" i="22" s="1"/>
  <c r="O129" i="22" s="1"/>
  <c r="O130" i="22" s="1"/>
  <c r="O131" i="22" s="1"/>
  <c r="O132" i="22" s="1"/>
  <c r="O133" i="22" s="1"/>
  <c r="O134" i="22" s="1"/>
  <c r="O135" i="22" s="1"/>
  <c r="O136" i="22" s="1"/>
  <c r="O137" i="22" s="1"/>
  <c r="O138" i="22" s="1"/>
  <c r="O139" i="22" s="1"/>
  <c r="O140" i="22" s="1"/>
  <c r="O141" i="22" s="1"/>
  <c r="O142" i="22" s="1"/>
  <c r="O143" i="22" s="1"/>
  <c r="O144" i="22" s="1"/>
  <c r="O145" i="22" s="1"/>
  <c r="O146" i="22" s="1"/>
  <c r="O147" i="22" s="1"/>
  <c r="O148" i="22" s="1"/>
  <c r="O149" i="22" s="1"/>
  <c r="O150" i="22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4" i="18"/>
  <c r="O5" i="18" s="1"/>
  <c r="O6" i="18" s="1"/>
  <c r="O7" i="18" s="1"/>
  <c r="O8" i="18" s="1"/>
  <c r="O9" i="18" s="1"/>
  <c r="O10" i="18" s="1"/>
  <c r="O11" i="18" s="1"/>
  <c r="O12" i="18" s="1"/>
  <c r="O13" i="18" s="1"/>
  <c r="O14" i="18" s="1"/>
  <c r="O15" i="18" s="1"/>
  <c r="O16" i="18" s="1"/>
  <c r="O17" i="18" s="1"/>
  <c r="O18" i="18" s="1"/>
  <c r="O19" i="18" s="1"/>
  <c r="O20" i="18" s="1"/>
  <c r="O21" i="18" s="1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O37" i="18" s="1"/>
  <c r="O38" i="18" s="1"/>
  <c r="O39" i="18" s="1"/>
  <c r="O40" i="18" s="1"/>
  <c r="O41" i="18" s="1"/>
  <c r="O42" i="18" s="1"/>
  <c r="O43" i="18" s="1"/>
  <c r="O44" i="18" s="1"/>
  <c r="O45" i="18" s="1"/>
  <c r="O46" i="18" s="1"/>
  <c r="O47" i="18" s="1"/>
  <c r="O48" i="18" s="1"/>
  <c r="O49" i="18" s="1"/>
  <c r="O50" i="18" s="1"/>
  <c r="O51" i="18" s="1"/>
  <c r="O52" i="18" s="1"/>
  <c r="O53" i="18" s="1"/>
  <c r="O54" i="18" s="1"/>
  <c r="O55" i="18" s="1"/>
  <c r="O56" i="18" s="1"/>
  <c r="O57" i="18" s="1"/>
  <c r="O58" i="18" s="1"/>
  <c r="O59" i="18" s="1"/>
  <c r="O60" i="18" s="1"/>
  <c r="O61" i="18" s="1"/>
  <c r="O62" i="18" s="1"/>
  <c r="O63" i="18" s="1"/>
  <c r="O64" i="18" s="1"/>
  <c r="O65" i="18" s="1"/>
  <c r="O66" i="18" s="1"/>
  <c r="O67" i="18" s="1"/>
  <c r="O68" i="18" s="1"/>
  <c r="O69" i="18" s="1"/>
  <c r="O70" i="18" s="1"/>
  <c r="O71" i="18" s="1"/>
  <c r="O72" i="18" s="1"/>
  <c r="O73" i="18" s="1"/>
  <c r="O74" i="18" s="1"/>
  <c r="O75" i="18" s="1"/>
  <c r="O76" i="18" s="1"/>
  <c r="O77" i="18" s="1"/>
  <c r="O78" i="18" s="1"/>
  <c r="O79" i="18" s="1"/>
  <c r="O80" i="18" s="1"/>
  <c r="O81" i="18" s="1"/>
  <c r="O82" i="18" s="1"/>
  <c r="O83" i="18" s="1"/>
  <c r="O84" i="18" s="1"/>
  <c r="O85" i="18" s="1"/>
  <c r="O86" i="18" s="1"/>
  <c r="O87" i="18" s="1"/>
  <c r="O88" i="18" s="1"/>
  <c r="O89" i="18" s="1"/>
  <c r="O90" i="18" s="1"/>
  <c r="O91" i="18" s="1"/>
  <c r="O92" i="18" s="1"/>
  <c r="O93" i="18" s="1"/>
  <c r="O94" i="18" s="1"/>
  <c r="O95" i="18" s="1"/>
  <c r="O96" i="18" s="1"/>
  <c r="O97" i="18" s="1"/>
  <c r="O98" i="18" s="1"/>
  <c r="O99" i="18" s="1"/>
  <c r="O100" i="18" s="1"/>
  <c r="O101" i="18" s="1"/>
  <c r="O102" i="18" s="1"/>
  <c r="O103" i="18" s="1"/>
  <c r="O104" i="18" s="1"/>
  <c r="O105" i="18" s="1"/>
  <c r="O106" i="18" s="1"/>
  <c r="O107" i="18" s="1"/>
  <c r="O108" i="18" s="1"/>
  <c r="O109" i="18" s="1"/>
  <c r="O110" i="18" s="1"/>
  <c r="O111" i="18" s="1"/>
  <c r="O112" i="18" s="1"/>
  <c r="O113" i="18" s="1"/>
  <c r="O114" i="18" s="1"/>
  <c r="O115" i="18" s="1"/>
  <c r="O116" i="18" s="1"/>
  <c r="O117" i="18" s="1"/>
  <c r="O118" i="18" s="1"/>
  <c r="O119" i="18" s="1"/>
  <c r="O120" i="18" s="1"/>
  <c r="O121" i="18" s="1"/>
  <c r="O122" i="18" s="1"/>
  <c r="O123" i="18" s="1"/>
  <c r="O124" i="18" s="1"/>
  <c r="O125" i="18" s="1"/>
  <c r="O126" i="18" s="1"/>
  <c r="O127" i="18" s="1"/>
  <c r="O128" i="18" s="1"/>
  <c r="O129" i="18" s="1"/>
  <c r="O130" i="18" s="1"/>
  <c r="O131" i="18" s="1"/>
  <c r="O132" i="18" s="1"/>
  <c r="O133" i="18" s="1"/>
  <c r="O134" i="18" s="1"/>
  <c r="O135" i="18" s="1"/>
  <c r="O136" i="18" s="1"/>
  <c r="O137" i="18" s="1"/>
  <c r="O138" i="18" s="1"/>
  <c r="O139" i="18" s="1"/>
  <c r="O140" i="18" s="1"/>
  <c r="O141" i="18" s="1"/>
  <c r="O142" i="18" s="1"/>
  <c r="O143" i="18" s="1"/>
  <c r="O144" i="18" s="1"/>
  <c r="O145" i="18" s="1"/>
  <c r="O146" i="18" s="1"/>
  <c r="O147" i="18" s="1"/>
  <c r="O148" i="18" s="1"/>
  <c r="O149" i="18" s="1"/>
  <c r="O150" i="18" s="1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O3" i="9" s="1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O53" i="7" s="1"/>
  <c r="N52" i="7"/>
  <c r="O52" i="7" s="1"/>
  <c r="N51" i="7"/>
  <c r="O51" i="7" s="1"/>
  <c r="N50" i="7"/>
  <c r="O50" i="7" s="1"/>
  <c r="N49" i="7"/>
  <c r="O49" i="7" s="1"/>
  <c r="N48" i="7"/>
  <c r="O48" i="7" s="1"/>
  <c r="N47" i="7"/>
  <c r="O47" i="7" s="1"/>
  <c r="N46" i="7"/>
  <c r="O46" i="7" s="1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O60" i="5" s="1"/>
  <c r="N59" i="5"/>
  <c r="O59" i="5" s="1"/>
  <c r="N58" i="5"/>
  <c r="O58" i="5" s="1"/>
  <c r="N57" i="5"/>
  <c r="O57" i="5" s="1"/>
  <c r="N56" i="5"/>
  <c r="N55" i="5"/>
  <c r="O55" i="5" s="1"/>
  <c r="N54" i="5"/>
  <c r="O54" i="5" s="1"/>
  <c r="N53" i="5"/>
  <c r="O53" i="5" s="1"/>
  <c r="N52" i="5"/>
  <c r="N51" i="5"/>
  <c r="N50" i="5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9" i="5"/>
  <c r="O39" i="5" s="1"/>
  <c r="N38" i="5"/>
  <c r="O38" i="5" s="1"/>
  <c r="N37" i="5"/>
  <c r="O37" i="5" s="1"/>
  <c r="N36" i="5"/>
  <c r="O36" i="5" s="1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O3" i="5" s="1"/>
  <c r="N150" i="12"/>
  <c r="N149" i="12"/>
  <c r="N148" i="12"/>
  <c r="N147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O3" i="12" s="1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O3" i="10" s="1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O3" i="8" s="1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O3" i="6" s="1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O69" i="4" s="1"/>
  <c r="N68" i="4"/>
  <c r="O68" i="4" s="1"/>
  <c r="N67" i="4"/>
  <c r="O67" i="4" s="1"/>
  <c r="N66" i="4"/>
  <c r="O66" i="4" s="1"/>
  <c r="N65" i="4"/>
  <c r="O65" i="4" s="1"/>
  <c r="N64" i="4"/>
  <c r="O64" i="4" s="1"/>
  <c r="N63" i="4"/>
  <c r="O63" i="4" s="1"/>
  <c r="N62" i="4"/>
  <c r="O62" i="4" s="1"/>
  <c r="N61" i="4"/>
  <c r="O61" i="4" s="1"/>
  <c r="N60" i="4"/>
  <c r="O60" i="4" s="1"/>
  <c r="N59" i="4"/>
  <c r="O59" i="4" s="1"/>
  <c r="N58" i="4"/>
  <c r="O58" i="4" s="1"/>
  <c r="N57" i="4"/>
  <c r="O57" i="4" s="1"/>
  <c r="N56" i="4"/>
  <c r="O56" i="4" s="1"/>
  <c r="N55" i="4"/>
  <c r="O55" i="4" s="1"/>
  <c r="N54" i="4"/>
  <c r="O54" i="4" s="1"/>
  <c r="N53" i="4"/>
  <c r="O53" i="4" s="1"/>
  <c r="N52" i="4"/>
  <c r="N51" i="4"/>
  <c r="O51" i="4" s="1"/>
  <c r="N50" i="4"/>
  <c r="N49" i="4"/>
  <c r="O49" i="4" s="1"/>
  <c r="N48" i="4"/>
  <c r="N47" i="4"/>
  <c r="O47" i="4" s="1"/>
  <c r="N46" i="4"/>
  <c r="N45" i="4"/>
  <c r="O45" i="4" s="1"/>
  <c r="N44" i="4"/>
  <c r="O44" i="4" s="1"/>
  <c r="N43" i="4"/>
  <c r="O43" i="4" s="1"/>
  <c r="N42" i="4"/>
  <c r="O42" i="4" s="1"/>
  <c r="N41" i="4"/>
  <c r="O41" i="4" s="1"/>
  <c r="N40" i="4"/>
  <c r="N39" i="4"/>
  <c r="O39" i="4" s="1"/>
  <c r="N38" i="4"/>
  <c r="O38" i="4" s="1"/>
  <c r="N37" i="4"/>
  <c r="O37" i="4" s="1"/>
  <c r="N36" i="4"/>
  <c r="O36" i="4" s="1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O3" i="4" s="1"/>
  <c r="N3" i="3"/>
  <c r="O3" i="3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O45" i="2" s="1"/>
  <c r="N46" i="2"/>
  <c r="N47" i="2"/>
  <c r="O47" i="2" s="1"/>
  <c r="N48" i="2"/>
  <c r="O48" i="2" s="1"/>
  <c r="N49" i="2"/>
  <c r="O49" i="2" s="1"/>
  <c r="N50" i="2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N58" i="2"/>
  <c r="O58" i="2" s="1"/>
  <c r="N59" i="2"/>
  <c r="O59" i="2" s="1"/>
  <c r="N60" i="2"/>
  <c r="O60" i="2" s="1"/>
  <c r="N61" i="2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A2" i="1"/>
  <c r="AH6" i="14" l="1"/>
  <c r="AH21" i="14"/>
  <c r="AH56" i="14"/>
  <c r="AH19" i="14"/>
  <c r="AH49" i="14"/>
  <c r="AH13" i="14"/>
  <c r="AH45" i="14"/>
  <c r="AH94" i="14"/>
  <c r="AH48" i="14"/>
  <c r="AH4" i="14"/>
  <c r="AH51" i="14"/>
  <c r="AH32" i="14"/>
  <c r="AH13" i="15"/>
  <c r="AI13" i="15" s="1"/>
  <c r="AH34" i="15"/>
  <c r="AH45" i="15"/>
  <c r="AH11" i="15"/>
  <c r="AH32" i="15"/>
  <c r="AH16" i="15"/>
  <c r="AH42" i="15"/>
  <c r="AH50" i="15"/>
  <c r="AI50" i="15" s="1"/>
  <c r="AH40" i="15"/>
  <c r="AI40" i="15" s="1"/>
  <c r="AH26" i="15"/>
  <c r="AH47" i="15"/>
  <c r="AH51" i="15"/>
  <c r="AI51" i="15" s="1"/>
  <c r="AH22" i="15"/>
  <c r="AH19" i="15"/>
  <c r="AH46" i="15"/>
  <c r="AH70" i="15"/>
  <c r="AI70" i="15" s="1"/>
  <c r="AH12" i="15"/>
  <c r="AH20" i="15"/>
  <c r="AH36" i="15"/>
  <c r="AI36" i="15" s="1"/>
  <c r="AH4" i="15"/>
  <c r="AI4" i="15" s="1"/>
  <c r="AH29" i="15"/>
  <c r="AH53" i="15"/>
  <c r="AH23" i="15"/>
  <c r="AH38" i="15"/>
  <c r="AI38" i="15" s="1"/>
  <c r="AH54" i="15"/>
  <c r="AH55" i="15"/>
  <c r="AH9" i="15"/>
  <c r="AH31" i="15"/>
  <c r="AH37" i="15"/>
  <c r="AH5" i="15"/>
  <c r="AH6" i="15"/>
  <c r="AH43" i="15"/>
  <c r="AH49" i="15"/>
  <c r="AH89" i="15"/>
  <c r="AH18" i="15"/>
  <c r="AH39" i="15"/>
  <c r="AI39" i="15" s="1"/>
  <c r="AH15" i="15"/>
  <c r="AH44" i="15"/>
  <c r="AH14" i="15"/>
  <c r="AH35" i="15"/>
  <c r="AI35" i="15" s="1"/>
  <c r="AH10" i="15"/>
  <c r="AH25" i="15"/>
  <c r="AH52" i="15"/>
  <c r="AH24" i="15"/>
  <c r="AH8" i="15"/>
  <c r="AH41" i="15"/>
  <c r="AH48" i="15"/>
  <c r="AH17" i="15"/>
  <c r="AH96" i="14"/>
  <c r="AH17" i="14"/>
  <c r="AI17" i="14" s="1"/>
  <c r="AH74" i="14"/>
  <c r="AH5" i="14"/>
  <c r="AI5" i="14" s="1"/>
  <c r="AH50" i="14"/>
  <c r="AH31" i="14"/>
  <c r="AI31" i="14" s="1"/>
  <c r="AH38" i="14"/>
  <c r="AH34" i="14"/>
  <c r="AI34" i="14" s="1"/>
  <c r="AH20" i="14"/>
  <c r="AH54" i="14"/>
  <c r="AI54" i="14" s="1"/>
  <c r="AH44" i="14"/>
  <c r="AH28" i="14"/>
  <c r="AH15" i="14"/>
  <c r="AH18" i="14"/>
  <c r="AH22" i="14"/>
  <c r="AH12" i="14"/>
  <c r="AH47" i="14"/>
  <c r="AH16" i="14"/>
  <c r="AI16" i="14" s="1"/>
  <c r="AH26" i="14"/>
  <c r="AH55" i="14"/>
  <c r="AH27" i="14"/>
  <c r="AH36" i="14"/>
  <c r="AH10" i="14"/>
  <c r="AH46" i="14"/>
  <c r="AH8" i="14"/>
  <c r="AH53" i="14"/>
  <c r="AH30" i="14"/>
  <c r="AD27" i="14"/>
  <c r="AE27" i="14" s="1"/>
  <c r="AD20" i="14"/>
  <c r="AE20" i="14" s="1"/>
  <c r="AD54" i="14"/>
  <c r="AE54" i="14" s="1"/>
  <c r="AD55" i="14"/>
  <c r="AD28" i="14"/>
  <c r="AD39" i="14"/>
  <c r="AE39" i="14" s="1"/>
  <c r="AD10" i="14"/>
  <c r="AD53" i="14"/>
  <c r="AD50" i="14"/>
  <c r="AE50" i="14" s="1"/>
  <c r="AD94" i="14"/>
  <c r="AD56" i="14"/>
  <c r="AD30" i="14"/>
  <c r="AD4" i="14"/>
  <c r="AE4" i="14" s="1"/>
  <c r="AD48" i="14"/>
  <c r="AD74" i="14"/>
  <c r="AE74" i="14" s="1"/>
  <c r="AD26" i="14"/>
  <c r="AD37" i="14"/>
  <c r="AD7" i="14"/>
  <c r="AD19" i="14"/>
  <c r="AD46" i="14"/>
  <c r="AD33" i="14"/>
  <c r="AD29" i="14"/>
  <c r="AD44" i="14"/>
  <c r="AD45" i="14"/>
  <c r="AE45" i="14" s="1"/>
  <c r="AD42" i="14"/>
  <c r="AF4" i="14"/>
  <c r="AG4" i="14" s="1"/>
  <c r="AD5" i="14"/>
  <c r="AE5" i="14" s="1"/>
  <c r="AD8" i="14"/>
  <c r="AD35" i="14"/>
  <c r="AD21" i="14"/>
  <c r="AD96" i="14"/>
  <c r="AD17" i="14"/>
  <c r="AE17" i="14" s="1"/>
  <c r="AD38" i="14"/>
  <c r="AD34" i="14"/>
  <c r="AE34" i="14" s="1"/>
  <c r="AD15" i="14"/>
  <c r="AE15" i="14" s="1"/>
  <c r="AD22" i="14"/>
  <c r="AE22" i="14" s="1"/>
  <c r="AD12" i="14"/>
  <c r="AF46" i="14"/>
  <c r="AF19" i="14"/>
  <c r="AF44" i="14"/>
  <c r="AD31" i="14"/>
  <c r="AE31" i="14" s="1"/>
  <c r="AD47" i="14"/>
  <c r="AD51" i="14"/>
  <c r="AE51" i="14" s="1"/>
  <c r="AD40" i="14"/>
  <c r="AD16" i="14"/>
  <c r="AE16" i="14" s="1"/>
  <c r="AD49" i="14"/>
  <c r="AD13" i="14"/>
  <c r="AD43" i="14"/>
  <c r="AD6" i="14"/>
  <c r="AE6" i="14" s="1"/>
  <c r="AD24" i="14"/>
  <c r="AD32" i="14"/>
  <c r="AD23" i="14"/>
  <c r="AF48" i="14"/>
  <c r="AF8" i="14"/>
  <c r="AF12" i="14"/>
  <c r="AF16" i="14"/>
  <c r="AG16" i="14" s="1"/>
  <c r="AF54" i="14"/>
  <c r="AG54" i="14" s="1"/>
  <c r="AF40" i="14"/>
  <c r="AF51" i="14"/>
  <c r="AG51" i="14" s="1"/>
  <c r="AF32" i="14"/>
  <c r="AF35" i="14"/>
  <c r="AF6" i="14"/>
  <c r="AG6" i="14" s="1"/>
  <c r="AF28" i="14"/>
  <c r="AF56" i="14"/>
  <c r="AF17" i="14"/>
  <c r="AG17" i="14" s="1"/>
  <c r="AF21" i="14"/>
  <c r="AF42" i="14"/>
  <c r="AF13" i="14"/>
  <c r="AF7" i="14"/>
  <c r="AF9" i="15"/>
  <c r="AF31" i="15"/>
  <c r="AF37" i="15"/>
  <c r="AF11" i="15"/>
  <c r="AF32" i="15"/>
  <c r="AF15" i="15"/>
  <c r="AF7" i="15"/>
  <c r="AG7" i="15" s="1"/>
  <c r="AF18" i="15"/>
  <c r="AF39" i="15"/>
  <c r="AG39" i="15" s="1"/>
  <c r="AF41" i="15"/>
  <c r="AF48" i="15"/>
  <c r="AF55" i="15"/>
  <c r="AF14" i="15"/>
  <c r="AF35" i="15"/>
  <c r="AG35" i="15" s="1"/>
  <c r="AF12" i="15"/>
  <c r="AF20" i="15"/>
  <c r="AF36" i="15"/>
  <c r="AG36" i="15" s="1"/>
  <c r="AF24" i="15"/>
  <c r="AF26" i="15"/>
  <c r="AF30" i="15"/>
  <c r="AF47" i="15"/>
  <c r="AG47" i="15" s="1"/>
  <c r="AD13" i="15"/>
  <c r="AE13" i="15" s="1"/>
  <c r="AF13" i="15"/>
  <c r="AG13" i="15" s="1"/>
  <c r="AF34" i="15"/>
  <c r="AF45" i="15"/>
  <c r="AF5" i="15"/>
  <c r="AF6" i="15"/>
  <c r="AG6" i="15" s="1"/>
  <c r="AF43" i="15"/>
  <c r="AF49" i="15"/>
  <c r="AF89" i="15"/>
  <c r="AG89" i="15" s="1"/>
  <c r="AF16" i="15"/>
  <c r="AF21" i="15"/>
  <c r="AF42" i="15"/>
  <c r="AF50" i="15"/>
  <c r="AG50" i="15" s="1"/>
  <c r="AF40" i="15"/>
  <c r="AG40" i="15" s="1"/>
  <c r="AF23" i="15"/>
  <c r="AG23" i="15" s="1"/>
  <c r="AF38" i="15"/>
  <c r="AG38" i="15" s="1"/>
  <c r="AF54" i="15"/>
  <c r="AD11" i="15"/>
  <c r="AF22" i="15"/>
  <c r="AF19" i="15"/>
  <c r="AF46" i="15"/>
  <c r="AF70" i="15"/>
  <c r="AG70" i="15" s="1"/>
  <c r="AF10" i="15"/>
  <c r="AF25" i="15"/>
  <c r="AF52" i="15"/>
  <c r="AF4" i="15"/>
  <c r="AG4" i="15" s="1"/>
  <c r="AF29" i="15"/>
  <c r="AF53" i="15"/>
  <c r="AF44" i="15"/>
  <c r="AF17" i="15"/>
  <c r="AD45" i="15"/>
  <c r="AD32" i="15"/>
  <c r="AD38" i="15"/>
  <c r="AE38" i="15" s="1"/>
  <c r="AD24" i="15"/>
  <c r="AD15" i="15"/>
  <c r="AD47" i="15"/>
  <c r="AE47" i="15" s="1"/>
  <c r="AD51" i="15"/>
  <c r="AE51" i="15" s="1"/>
  <c r="AD22" i="15"/>
  <c r="AD19" i="15"/>
  <c r="AD46" i="15"/>
  <c r="AD70" i="15"/>
  <c r="AE70" i="15" s="1"/>
  <c r="AD12" i="15"/>
  <c r="AD20" i="15"/>
  <c r="AD36" i="15"/>
  <c r="AE36" i="15" s="1"/>
  <c r="AD16" i="15"/>
  <c r="AD21" i="15"/>
  <c r="AD42" i="15"/>
  <c r="AD50" i="15"/>
  <c r="AE50" i="15" s="1"/>
  <c r="AD40" i="15"/>
  <c r="AE40" i="15" s="1"/>
  <c r="AD8" i="15"/>
  <c r="AD54" i="15"/>
  <c r="AD55" i="15"/>
  <c r="AD9" i="15"/>
  <c r="AD31" i="15"/>
  <c r="AD37" i="15"/>
  <c r="AD5" i="15"/>
  <c r="AE5" i="15" s="1"/>
  <c r="AD6" i="15"/>
  <c r="AE6" i="15" s="1"/>
  <c r="AD43" i="15"/>
  <c r="AD49" i="15"/>
  <c r="AD89" i="15"/>
  <c r="AE89" i="15" s="1"/>
  <c r="AD29" i="15"/>
  <c r="AD26" i="15"/>
  <c r="AD30" i="15"/>
  <c r="AD14" i="15"/>
  <c r="AD35" i="15"/>
  <c r="AE35" i="15" s="1"/>
  <c r="AD10" i="15"/>
  <c r="AD25" i="15"/>
  <c r="AD52" i="15"/>
  <c r="AD7" i="15"/>
  <c r="AE7" i="15" s="1"/>
  <c r="AD18" i="15"/>
  <c r="AD39" i="15"/>
  <c r="AE39" i="15" s="1"/>
  <c r="AD23" i="15"/>
  <c r="AE23" i="15" s="1"/>
  <c r="AD48" i="15"/>
  <c r="AD44" i="15"/>
  <c r="AF49" i="14"/>
  <c r="AF55" i="14"/>
  <c r="AF38" i="14"/>
  <c r="AF33" i="14"/>
  <c r="AF20" i="14"/>
  <c r="AG20" i="14" s="1"/>
  <c r="AF14" i="14"/>
  <c r="AG14" i="14" s="1"/>
  <c r="AF15" i="14"/>
  <c r="AG15" i="14" s="1"/>
  <c r="AF18" i="14"/>
  <c r="AF30" i="14"/>
  <c r="AF47" i="14"/>
  <c r="AF26" i="14"/>
  <c r="AF5" i="14"/>
  <c r="AG5" i="14" s="1"/>
  <c r="AF50" i="14"/>
  <c r="AG50" i="14" s="1"/>
  <c r="AF31" i="14"/>
  <c r="AG31" i="14" s="1"/>
  <c r="AF45" i="14"/>
  <c r="AG45" i="14" s="1"/>
  <c r="AF94" i="14"/>
  <c r="AF53" i="14"/>
  <c r="AF23" i="14"/>
  <c r="AF11" i="14"/>
  <c r="AF27" i="14"/>
  <c r="AG27" i="14" s="1"/>
  <c r="AF43" i="14"/>
  <c r="AF24" i="14"/>
  <c r="AF39" i="14"/>
  <c r="AG39" i="14" s="1"/>
  <c r="AF37" i="14"/>
  <c r="AF34" i="14"/>
  <c r="AG34" i="14" s="1"/>
  <c r="AF22" i="14"/>
  <c r="AG22" i="14" s="1"/>
  <c r="AF74" i="14"/>
  <c r="AG74" i="14" s="1"/>
  <c r="AF29" i="14"/>
  <c r="AF36" i="14"/>
  <c r="AF10" i="14"/>
  <c r="O12" i="25"/>
  <c r="O13" i="25" s="1"/>
  <c r="AB44" i="15"/>
  <c r="AB89" i="15"/>
  <c r="AC89" i="15" s="1"/>
  <c r="AB33" i="15"/>
  <c r="AB14" i="15"/>
  <c r="AB43" i="15"/>
  <c r="AB49" i="15"/>
  <c r="AB29" i="15"/>
  <c r="AB28" i="15"/>
  <c r="AB13" i="15"/>
  <c r="AC13" i="15" s="1"/>
  <c r="AB52" i="15"/>
  <c r="AB22" i="15"/>
  <c r="AB39" i="15"/>
  <c r="AC39" i="15" s="1"/>
  <c r="AB35" i="15"/>
  <c r="AC35" i="15" s="1"/>
  <c r="AB10" i="15"/>
  <c r="AB26" i="15"/>
  <c r="AB47" i="15"/>
  <c r="AC47" i="15" s="1"/>
  <c r="AB45" i="15"/>
  <c r="AB11" i="15"/>
  <c r="AB4" i="15"/>
  <c r="AC4" i="15" s="1"/>
  <c r="AB23" i="15"/>
  <c r="AC23" i="15" s="1"/>
  <c r="AB46" i="15"/>
  <c r="AB6" i="15"/>
  <c r="AC6" i="15" s="1"/>
  <c r="AB27" i="15"/>
  <c r="AB31" i="15"/>
  <c r="AB20" i="15"/>
  <c r="AB21" i="15"/>
  <c r="AB50" i="15"/>
  <c r="AC50" i="15" s="1"/>
  <c r="AB40" i="15"/>
  <c r="AC40" i="15" s="1"/>
  <c r="AB30" i="15"/>
  <c r="AB34" i="15"/>
  <c r="AB25" i="15"/>
  <c r="AB18" i="15"/>
  <c r="AB17" i="15"/>
  <c r="AB48" i="15"/>
  <c r="AB19" i="15"/>
  <c r="AB32" i="15"/>
  <c r="AB38" i="15"/>
  <c r="AC38" i="15" s="1"/>
  <c r="AB24" i="15"/>
  <c r="AB15" i="15"/>
  <c r="AB51" i="15"/>
  <c r="AC51" i="15" s="1"/>
  <c r="AB41" i="15"/>
  <c r="AB9" i="15"/>
  <c r="AB37" i="15"/>
  <c r="AB12" i="15"/>
  <c r="AB36" i="15"/>
  <c r="AC36" i="15" s="1"/>
  <c r="AB16" i="15"/>
  <c r="AB42" i="15"/>
  <c r="AB8" i="15"/>
  <c r="AB55" i="15"/>
  <c r="AC6" i="14"/>
  <c r="AC15" i="14"/>
  <c r="AC27" i="14"/>
  <c r="AC16" i="14"/>
  <c r="Z10" i="15"/>
  <c r="Z28" i="15"/>
  <c r="Z48" i="15"/>
  <c r="Z11" i="14"/>
  <c r="Z22" i="15"/>
  <c r="Z26" i="15"/>
  <c r="Z11" i="15"/>
  <c r="Z29" i="15"/>
  <c r="Z31" i="15"/>
  <c r="Z20" i="15"/>
  <c r="Z54" i="15"/>
  <c r="Z47" i="15"/>
  <c r="AA47" i="15" s="1"/>
  <c r="Z46" i="15"/>
  <c r="Z33" i="15"/>
  <c r="Z39" i="15"/>
  <c r="AA39" i="15" s="1"/>
  <c r="Z52" i="15"/>
  <c r="Z17" i="15"/>
  <c r="Z8" i="15"/>
  <c r="Z51" i="15"/>
  <c r="AA51" i="15" s="1"/>
  <c r="Z25" i="15"/>
  <c r="Z19" i="15"/>
  <c r="Z38" i="15"/>
  <c r="AA38" i="15" s="1"/>
  <c r="Z43" i="14"/>
  <c r="Z23" i="14"/>
  <c r="Z33" i="14"/>
  <c r="Z28" i="14"/>
  <c r="Z38" i="14"/>
  <c r="Z4" i="14"/>
  <c r="AA4" i="14" s="1"/>
  <c r="Z55" i="14"/>
  <c r="Z94" i="14"/>
  <c r="Z30" i="14"/>
  <c r="Z34" i="14"/>
  <c r="AA34" i="14" s="1"/>
  <c r="Z16" i="14"/>
  <c r="AA16" i="14" s="1"/>
  <c r="Z26" i="14"/>
  <c r="Z34" i="15"/>
  <c r="Z6" i="15"/>
  <c r="AA6" i="15" s="1"/>
  <c r="Z89" i="15"/>
  <c r="AA89" i="15" s="1"/>
  <c r="Z21" i="15"/>
  <c r="Z50" i="15"/>
  <c r="AA50" i="15" s="1"/>
  <c r="Z40" i="15"/>
  <c r="AA40" i="15" s="1"/>
  <c r="Z9" i="15"/>
  <c r="Z37" i="15"/>
  <c r="Z27" i="15"/>
  <c r="Z32" i="15"/>
  <c r="Z15" i="15"/>
  <c r="Z18" i="15"/>
  <c r="Z14" i="15"/>
  <c r="Z35" i="15"/>
  <c r="AA35" i="15" s="1"/>
  <c r="Z30" i="15"/>
  <c r="Z12" i="15"/>
  <c r="Z36" i="15"/>
  <c r="AA36" i="15" s="1"/>
  <c r="Z23" i="15"/>
  <c r="AA23" i="15" s="1"/>
  <c r="Z55" i="15"/>
  <c r="Z24" i="15"/>
  <c r="Z13" i="15"/>
  <c r="AA13" i="15" s="1"/>
  <c r="Z45" i="15"/>
  <c r="Z44" i="15"/>
  <c r="Z5" i="15"/>
  <c r="AA5" i="15" s="1"/>
  <c r="Z43" i="15"/>
  <c r="Z49" i="15"/>
  <c r="Z41" i="15"/>
  <c r="Z42" i="15"/>
  <c r="Z27" i="14"/>
  <c r="AA27" i="14" s="1"/>
  <c r="Z20" i="14"/>
  <c r="AA20" i="14" s="1"/>
  <c r="Z36" i="14"/>
  <c r="Z8" i="14"/>
  <c r="Z56" i="14"/>
  <c r="Z19" i="14"/>
  <c r="Z49" i="14"/>
  <c r="Z13" i="14"/>
  <c r="Z6" i="14"/>
  <c r="AA6" i="14" s="1"/>
  <c r="Z39" i="14"/>
  <c r="AA39" i="14" s="1"/>
  <c r="Z52" i="14"/>
  <c r="AA52" i="14" s="1"/>
  <c r="Z10" i="14"/>
  <c r="Z21" i="14"/>
  <c r="Z18" i="14"/>
  <c r="Z12" i="14"/>
  <c r="Z47" i="14"/>
  <c r="Z9" i="14"/>
  <c r="Z24" i="14"/>
  <c r="Z37" i="14"/>
  <c r="Z44" i="14"/>
  <c r="Z32" i="14"/>
  <c r="Z74" i="14"/>
  <c r="AA74" i="14" s="1"/>
  <c r="Z29" i="14"/>
  <c r="Z50" i="14"/>
  <c r="AA50" i="14" s="1"/>
  <c r="Z48" i="14"/>
  <c r="Z53" i="14"/>
  <c r="Z54" i="14"/>
  <c r="AA54" i="14" s="1"/>
  <c r="Z45" i="14"/>
  <c r="AA45" i="14" s="1"/>
  <c r="Z31" i="14"/>
  <c r="AA31" i="14" s="1"/>
  <c r="Z46" i="14"/>
  <c r="Z42" i="14"/>
  <c r="Z96" i="14"/>
  <c r="Z17" i="14"/>
  <c r="AA17" i="14" s="1"/>
  <c r="Z25" i="14"/>
  <c r="Z7" i="14"/>
  <c r="Z40" i="14"/>
  <c r="Z14" i="14"/>
  <c r="AA14" i="14" s="1"/>
  <c r="Z15" i="14"/>
  <c r="AA15" i="14" s="1"/>
  <c r="Z22" i="14"/>
  <c r="AA22" i="14" s="1"/>
  <c r="Z35" i="14"/>
  <c r="X43" i="15"/>
  <c r="X34" i="14"/>
  <c r="Y34" i="14" s="1"/>
  <c r="X39" i="14"/>
  <c r="Y39" i="14" s="1"/>
  <c r="X49" i="14"/>
  <c r="V30" i="15"/>
  <c r="V55" i="15"/>
  <c r="X18" i="15"/>
  <c r="X24" i="15"/>
  <c r="X54" i="15"/>
  <c r="V14" i="15"/>
  <c r="V5" i="15"/>
  <c r="W5" i="15" s="1"/>
  <c r="V39" i="15"/>
  <c r="W39" i="15" s="1"/>
  <c r="X34" i="15"/>
  <c r="X8" i="15"/>
  <c r="X16" i="15"/>
  <c r="X55" i="15"/>
  <c r="X42" i="15"/>
  <c r="V13" i="15"/>
  <c r="W13" i="15" s="1"/>
  <c r="V10" i="15"/>
  <c r="X19" i="15"/>
  <c r="X25" i="15"/>
  <c r="X27" i="15"/>
  <c r="X17" i="15"/>
  <c r="V12" i="15"/>
  <c r="X33" i="15"/>
  <c r="X5" i="15"/>
  <c r="Y5" i="15" s="1"/>
  <c r="V19" i="15"/>
  <c r="V50" i="15"/>
  <c r="W50" i="15" s="1"/>
  <c r="V40" i="15"/>
  <c r="W40" i="15" s="1"/>
  <c r="X37" i="15"/>
  <c r="X32" i="15"/>
  <c r="X30" i="15"/>
  <c r="X26" i="15"/>
  <c r="X9" i="15"/>
  <c r="X12" i="15"/>
  <c r="V37" i="15"/>
  <c r="X36" i="15"/>
  <c r="Y36" i="15" s="1"/>
  <c r="X49" i="15"/>
  <c r="X29" i="15"/>
  <c r="X23" i="15"/>
  <c r="Y23" i="15" s="1"/>
  <c r="X47" i="14"/>
  <c r="X37" i="14"/>
  <c r="X20" i="14"/>
  <c r="Y20" i="14" s="1"/>
  <c r="V30" i="14"/>
  <c r="X18" i="14"/>
  <c r="X36" i="14"/>
  <c r="X24" i="14"/>
  <c r="X46" i="14"/>
  <c r="V35" i="15"/>
  <c r="W35" i="15" s="1"/>
  <c r="V11" i="15"/>
  <c r="X14" i="15"/>
  <c r="X35" i="15"/>
  <c r="Y35" i="15" s="1"/>
  <c r="X52" i="15"/>
  <c r="X44" i="15"/>
  <c r="X41" i="15"/>
  <c r="X15" i="15"/>
  <c r="V45" i="15"/>
  <c r="V36" i="15"/>
  <c r="W36" i="15" s="1"/>
  <c r="V28" i="15"/>
  <c r="V23" i="15"/>
  <c r="W23" i="15" s="1"/>
  <c r="V47" i="15"/>
  <c r="W47" i="15" s="1"/>
  <c r="X13" i="15"/>
  <c r="Y13" i="15" s="1"/>
  <c r="X45" i="15"/>
  <c r="X11" i="15"/>
  <c r="X39" i="15"/>
  <c r="Y39" i="15" s="1"/>
  <c r="X38" i="15"/>
  <c r="Y38" i="15" s="1"/>
  <c r="V43" i="15"/>
  <c r="V49" i="15"/>
  <c r="V21" i="15"/>
  <c r="V27" i="15"/>
  <c r="X22" i="15"/>
  <c r="X46" i="15"/>
  <c r="X20" i="15"/>
  <c r="X28" i="15"/>
  <c r="X48" i="15"/>
  <c r="V9" i="15"/>
  <c r="V52" i="15"/>
  <c r="V41" i="15"/>
  <c r="X31" i="15"/>
  <c r="X6" i="15"/>
  <c r="Y6" i="15" s="1"/>
  <c r="X89" i="15"/>
  <c r="Y89" i="15" s="1"/>
  <c r="X47" i="15"/>
  <c r="Y47" i="15" s="1"/>
  <c r="X21" i="15"/>
  <c r="X50" i="15"/>
  <c r="Y50" i="15" s="1"/>
  <c r="X40" i="15"/>
  <c r="Y40" i="15" s="1"/>
  <c r="X53" i="14"/>
  <c r="X13" i="14"/>
  <c r="X44" i="14"/>
  <c r="X12" i="14"/>
  <c r="X9" i="14"/>
  <c r="X94" i="14"/>
  <c r="X40" i="14"/>
  <c r="X42" i="14"/>
  <c r="X54" i="14"/>
  <c r="Y54" i="14" s="1"/>
  <c r="X28" i="14"/>
  <c r="X14" i="14"/>
  <c r="Y14" i="14" s="1"/>
  <c r="X15" i="14"/>
  <c r="Y15" i="14" s="1"/>
  <c r="X22" i="14"/>
  <c r="Y22" i="14" s="1"/>
  <c r="X17" i="14"/>
  <c r="Y17" i="14" s="1"/>
  <c r="X25" i="14"/>
  <c r="X43" i="14"/>
  <c r="X31" i="14"/>
  <c r="Y31" i="14" s="1"/>
  <c r="X8" i="14"/>
  <c r="X30" i="14"/>
  <c r="X35" i="14"/>
  <c r="X33" i="14"/>
  <c r="X51" i="14"/>
  <c r="Y51" i="14" s="1"/>
  <c r="X74" i="14"/>
  <c r="Y74" i="14" s="1"/>
  <c r="X29" i="14"/>
  <c r="X6" i="14"/>
  <c r="Y6" i="14" s="1"/>
  <c r="X50" i="14"/>
  <c r="Y50" i="14" s="1"/>
  <c r="X7" i="14"/>
  <c r="X21" i="14"/>
  <c r="X23" i="14"/>
  <c r="X16" i="14"/>
  <c r="Y16" i="14" s="1"/>
  <c r="X26" i="14"/>
  <c r="X32" i="14"/>
  <c r="X10" i="14"/>
  <c r="X45" i="14"/>
  <c r="Y45" i="14" s="1"/>
  <c r="X48" i="14"/>
  <c r="X4" i="14"/>
  <c r="Y4" i="14" s="1"/>
  <c r="X56" i="14"/>
  <c r="X19" i="14"/>
  <c r="X55" i="14"/>
  <c r="X11" i="14"/>
  <c r="V11" i="14"/>
  <c r="X52" i="14"/>
  <c r="Y52" i="14" s="1"/>
  <c r="V22" i="15"/>
  <c r="V46" i="15"/>
  <c r="V20" i="15"/>
  <c r="V38" i="15"/>
  <c r="W38" i="15" s="1"/>
  <c r="V54" i="15"/>
  <c r="V17" i="15"/>
  <c r="V31" i="15"/>
  <c r="V6" i="15"/>
  <c r="W6" i="15" s="1"/>
  <c r="V89" i="15"/>
  <c r="W89" i="15" s="1"/>
  <c r="V18" i="15"/>
  <c r="V15" i="15"/>
  <c r="V44" i="15"/>
  <c r="V33" i="15"/>
  <c r="V25" i="15"/>
  <c r="V24" i="15"/>
  <c r="V8" i="15"/>
  <c r="V48" i="15"/>
  <c r="V34" i="15"/>
  <c r="V32" i="15"/>
  <c r="V16" i="15"/>
  <c r="V42" i="15"/>
  <c r="V26" i="15"/>
  <c r="V32" i="14"/>
  <c r="V12" i="14"/>
  <c r="V6" i="14"/>
  <c r="W6" i="14" s="1"/>
  <c r="V29" i="14"/>
  <c r="V27" i="14"/>
  <c r="W27" i="14" s="1"/>
  <c r="V54" i="14"/>
  <c r="W54" i="14" s="1"/>
  <c r="V44" i="14"/>
  <c r="V7" i="14"/>
  <c r="T45" i="14"/>
  <c r="U45" i="14" s="1"/>
  <c r="V51" i="14"/>
  <c r="W51" i="14" s="1"/>
  <c r="T19" i="14"/>
  <c r="T46" i="14"/>
  <c r="T18" i="14"/>
  <c r="V53" i="14"/>
  <c r="V50" i="14"/>
  <c r="W50" i="14" s="1"/>
  <c r="T51" i="14"/>
  <c r="U51" i="14" s="1"/>
  <c r="V22" i="14"/>
  <c r="W22" i="14" s="1"/>
  <c r="T6" i="14"/>
  <c r="U6" i="14" s="1"/>
  <c r="V25" i="14"/>
  <c r="V13" i="14"/>
  <c r="V37" i="14"/>
  <c r="V45" i="14"/>
  <c r="W45" i="14" s="1"/>
  <c r="V20" i="14"/>
  <c r="W20" i="14" s="1"/>
  <c r="V33" i="14"/>
  <c r="T8" i="14"/>
  <c r="T29" i="14"/>
  <c r="T52" i="14"/>
  <c r="U52" i="14" s="1"/>
  <c r="V52" i="14"/>
  <c r="W52" i="14" s="1"/>
  <c r="V18" i="14"/>
  <c r="V14" i="14"/>
  <c r="W14" i="14" s="1"/>
  <c r="V16" i="14"/>
  <c r="W16" i="14" s="1"/>
  <c r="V47" i="14"/>
  <c r="V35" i="14"/>
  <c r="V9" i="14"/>
  <c r="V39" i="14"/>
  <c r="W39" i="14" s="1"/>
  <c r="V34" i="14"/>
  <c r="W34" i="14" s="1"/>
  <c r="V28" i="14"/>
  <c r="V23" i="14"/>
  <c r="T10" i="14"/>
  <c r="T26" i="14"/>
  <c r="V15" i="14"/>
  <c r="W15" i="14" s="1"/>
  <c r="V17" i="14"/>
  <c r="W17" i="14" s="1"/>
  <c r="V26" i="14"/>
  <c r="V31" i="14"/>
  <c r="W31" i="14" s="1"/>
  <c r="V36" i="14"/>
  <c r="V10" i="14"/>
  <c r="V48" i="14"/>
  <c r="V4" i="14"/>
  <c r="W4" i="14" s="1"/>
  <c r="V19" i="14"/>
  <c r="T16" i="14"/>
  <c r="U16" i="14" s="1"/>
  <c r="T28" i="14"/>
  <c r="T55" i="14"/>
  <c r="T11" i="14"/>
  <c r="V74" i="14"/>
  <c r="W74" i="14" s="1"/>
  <c r="V55" i="14"/>
  <c r="V46" i="14"/>
  <c r="V8" i="14"/>
  <c r="V42" i="14"/>
  <c r="V49" i="14"/>
  <c r="V43" i="14"/>
  <c r="V24" i="14"/>
  <c r="V94" i="14"/>
  <c r="V40" i="14"/>
  <c r="V21" i="14"/>
  <c r="V56" i="14"/>
  <c r="T53" i="14"/>
  <c r="T44" i="14"/>
  <c r="T36" i="14"/>
  <c r="T17" i="14"/>
  <c r="U17" i="14" s="1"/>
  <c r="T40" i="14"/>
  <c r="T21" i="14"/>
  <c r="T49" i="14"/>
  <c r="T25" i="14"/>
  <c r="T13" i="14"/>
  <c r="T39" i="14"/>
  <c r="U39" i="14" s="1"/>
  <c r="T56" i="14"/>
  <c r="T94" i="14"/>
  <c r="T27" i="14"/>
  <c r="U27" i="14" s="1"/>
  <c r="T7" i="14"/>
  <c r="T37" i="14"/>
  <c r="T74" i="14"/>
  <c r="U74" i="14" s="1"/>
  <c r="T48" i="14"/>
  <c r="T33" i="14"/>
  <c r="T47" i="14"/>
  <c r="T35" i="14"/>
  <c r="T9" i="14"/>
  <c r="T31" i="14"/>
  <c r="U31" i="14" s="1"/>
  <c r="T30" i="14"/>
  <c r="T24" i="14"/>
  <c r="T43" i="14"/>
  <c r="T23" i="14"/>
  <c r="T50" i="14"/>
  <c r="U50" i="14" s="1"/>
  <c r="T42" i="14"/>
  <c r="T15" i="14"/>
  <c r="U15" i="14" s="1"/>
  <c r="T14" i="14"/>
  <c r="U14" i="14" s="1"/>
  <c r="T22" i="14"/>
  <c r="U22" i="14" s="1"/>
  <c r="T34" i="14"/>
  <c r="U34" i="14" s="1"/>
  <c r="T54" i="14"/>
  <c r="U54" i="14" s="1"/>
  <c r="T20" i="14"/>
  <c r="U20" i="14" s="1"/>
  <c r="T32" i="14"/>
  <c r="T12" i="14"/>
  <c r="T4" i="14"/>
  <c r="U4" i="14" s="1"/>
  <c r="T9" i="15"/>
  <c r="T31" i="15"/>
  <c r="T37" i="15"/>
  <c r="T6" i="15"/>
  <c r="U6" i="15" s="1"/>
  <c r="T43" i="15"/>
  <c r="T89" i="15"/>
  <c r="U89" i="15" s="1"/>
  <c r="T41" i="15"/>
  <c r="T47" i="15"/>
  <c r="U47" i="15" s="1"/>
  <c r="T16" i="15"/>
  <c r="T21" i="15"/>
  <c r="T50" i="15"/>
  <c r="U50" i="15" s="1"/>
  <c r="T40" i="15"/>
  <c r="U40" i="15" s="1"/>
  <c r="T27" i="15"/>
  <c r="T14" i="15"/>
  <c r="T33" i="15"/>
  <c r="T35" i="15"/>
  <c r="U35" i="15" s="1"/>
  <c r="T10" i="15"/>
  <c r="T25" i="15"/>
  <c r="T52" i="15"/>
  <c r="T38" i="15"/>
  <c r="U38" i="15" s="1"/>
  <c r="T4" i="15"/>
  <c r="U4" i="15" s="1"/>
  <c r="T29" i="15"/>
  <c r="T30" i="15"/>
  <c r="T13" i="15"/>
  <c r="U13" i="15" s="1"/>
  <c r="T34" i="15"/>
  <c r="T45" i="15"/>
  <c r="T11" i="15"/>
  <c r="T32" i="15"/>
  <c r="T26" i="15"/>
  <c r="T48" i="15"/>
  <c r="T18" i="15"/>
  <c r="T39" i="15"/>
  <c r="U39" i="15" s="1"/>
  <c r="T17" i="15"/>
  <c r="T44" i="15"/>
  <c r="T54" i="15"/>
  <c r="T22" i="15"/>
  <c r="T19" i="15"/>
  <c r="T46" i="15"/>
  <c r="T12" i="15"/>
  <c r="T20" i="15"/>
  <c r="T36" i="15"/>
  <c r="U36" i="15" s="1"/>
  <c r="T23" i="15"/>
  <c r="U23" i="15" s="1"/>
  <c r="T28" i="15"/>
  <c r="T24" i="15"/>
  <c r="T8" i="15"/>
  <c r="AI59" i="15"/>
  <c r="AI62" i="15"/>
  <c r="AI66" i="15"/>
  <c r="AI73" i="15"/>
  <c r="AI76" i="15"/>
  <c r="AI79" i="15"/>
  <c r="AI83" i="15"/>
  <c r="AI86" i="15"/>
  <c r="AI88" i="15"/>
  <c r="AI92" i="15"/>
  <c r="AI5" i="15"/>
  <c r="AI6" i="15"/>
  <c r="AI56" i="15"/>
  <c r="AI60" i="15"/>
  <c r="AI63" i="15"/>
  <c r="AI67" i="15"/>
  <c r="AI71" i="15"/>
  <c r="AI74" i="15"/>
  <c r="AI80" i="15"/>
  <c r="AI84" i="15"/>
  <c r="AI87" i="15"/>
  <c r="AI89" i="15"/>
  <c r="AI93" i="15"/>
  <c r="AI7" i="15"/>
  <c r="AI57" i="15"/>
  <c r="AI64" i="15"/>
  <c r="AI68" i="15"/>
  <c r="AI72" i="15"/>
  <c r="AI75" i="15"/>
  <c r="AI77" i="15"/>
  <c r="AI81" i="15"/>
  <c r="AI85" i="15"/>
  <c r="AI90" i="15"/>
  <c r="AI23" i="15"/>
  <c r="AI58" i="15"/>
  <c r="AI65" i="15"/>
  <c r="AI69" i="15"/>
  <c r="AI47" i="15"/>
  <c r="AI78" i="15"/>
  <c r="AI82" i="15"/>
  <c r="AI91" i="15"/>
  <c r="AG59" i="15"/>
  <c r="AG62" i="15"/>
  <c r="AG66" i="15"/>
  <c r="AG73" i="15"/>
  <c r="AG76" i="15"/>
  <c r="AG79" i="15"/>
  <c r="AG83" i="15"/>
  <c r="AG86" i="15"/>
  <c r="AG88" i="15"/>
  <c r="AG92" i="15"/>
  <c r="AG5" i="15"/>
  <c r="AG56" i="15"/>
  <c r="AG60" i="15"/>
  <c r="AG63" i="15"/>
  <c r="AG67" i="15"/>
  <c r="AG71" i="15"/>
  <c r="AG74" i="15"/>
  <c r="AG80" i="15"/>
  <c r="AG84" i="15"/>
  <c r="AG87" i="15"/>
  <c r="AG93" i="15"/>
  <c r="AG69" i="15"/>
  <c r="AG82" i="15"/>
  <c r="AG57" i="15"/>
  <c r="AG64" i="15"/>
  <c r="AG68" i="15"/>
  <c r="AG72" i="15"/>
  <c r="AG75" i="15"/>
  <c r="AG77" i="15"/>
  <c r="AG81" i="15"/>
  <c r="AG85" i="15"/>
  <c r="AG90" i="15"/>
  <c r="AG58" i="15"/>
  <c r="AG65" i="15"/>
  <c r="AG78" i="15"/>
  <c r="AG51" i="15"/>
  <c r="AG91" i="15"/>
  <c r="AE59" i="15"/>
  <c r="AE62" i="15"/>
  <c r="AE66" i="15"/>
  <c r="AE73" i="15"/>
  <c r="AE76" i="15"/>
  <c r="AE79" i="15"/>
  <c r="AE83" i="15"/>
  <c r="AE86" i="15"/>
  <c r="AE88" i="15"/>
  <c r="AE92" i="15"/>
  <c r="AE56" i="15"/>
  <c r="AE60" i="15"/>
  <c r="AE63" i="15"/>
  <c r="AE67" i="15"/>
  <c r="AE71" i="15"/>
  <c r="AE74" i="15"/>
  <c r="AE80" i="15"/>
  <c r="AE84" i="15"/>
  <c r="AE87" i="15"/>
  <c r="AE93" i="15"/>
  <c r="AE4" i="15"/>
  <c r="AE57" i="15"/>
  <c r="AE64" i="15"/>
  <c r="AE68" i="15"/>
  <c r="AE72" i="15"/>
  <c r="AE75" i="15"/>
  <c r="AE77" i="15"/>
  <c r="AE81" i="15"/>
  <c r="AE85" i="15"/>
  <c r="AE90" i="15"/>
  <c r="AE65" i="15"/>
  <c r="AE78" i="15"/>
  <c r="AE91" i="15"/>
  <c r="AE69" i="15"/>
  <c r="AE82" i="15"/>
  <c r="AE58" i="15"/>
  <c r="AC59" i="15"/>
  <c r="AC62" i="15"/>
  <c r="AC66" i="15"/>
  <c r="AC70" i="15"/>
  <c r="AC73" i="15"/>
  <c r="AC76" i="15"/>
  <c r="AC79" i="15"/>
  <c r="AC83" i="15"/>
  <c r="AC86" i="15"/>
  <c r="AC88" i="15"/>
  <c r="AC92" i="15"/>
  <c r="AC68" i="15"/>
  <c r="AC75" i="15"/>
  <c r="AC81" i="15"/>
  <c r="AC58" i="15"/>
  <c r="AC65" i="15"/>
  <c r="AC78" i="15"/>
  <c r="AC91" i="15"/>
  <c r="AC5" i="15"/>
  <c r="AC56" i="15"/>
  <c r="AC60" i="15"/>
  <c r="AC63" i="15"/>
  <c r="AC67" i="15"/>
  <c r="AC71" i="15"/>
  <c r="AC74" i="15"/>
  <c r="AC80" i="15"/>
  <c r="AC84" i="15"/>
  <c r="AC87" i="15"/>
  <c r="AC93" i="15"/>
  <c r="AC7" i="15"/>
  <c r="AC57" i="15"/>
  <c r="AC64" i="15"/>
  <c r="AC72" i="15"/>
  <c r="AC77" i="15"/>
  <c r="AC85" i="15"/>
  <c r="AC90" i="15"/>
  <c r="AC69" i="15"/>
  <c r="AC82" i="15"/>
  <c r="AA59" i="15"/>
  <c r="AA62" i="15"/>
  <c r="AA66" i="15"/>
  <c r="AA70" i="15"/>
  <c r="AA73" i="15"/>
  <c r="AA76" i="15"/>
  <c r="AA79" i="15"/>
  <c r="AA83" i="15"/>
  <c r="AA86" i="15"/>
  <c r="AA88" i="15"/>
  <c r="AA92" i="15"/>
  <c r="AA56" i="15"/>
  <c r="AA60" i="15"/>
  <c r="AA63" i="15"/>
  <c r="AA67" i="15"/>
  <c r="AA71" i="15"/>
  <c r="AA74" i="15"/>
  <c r="AA80" i="15"/>
  <c r="AA84" i="15"/>
  <c r="AA87" i="15"/>
  <c r="AA93" i="15"/>
  <c r="AA4" i="15"/>
  <c r="AA7" i="15"/>
  <c r="AA57" i="15"/>
  <c r="AA64" i="15"/>
  <c r="AA68" i="15"/>
  <c r="AA72" i="15"/>
  <c r="AA75" i="15"/>
  <c r="AA77" i="15"/>
  <c r="AA81" i="15"/>
  <c r="AA85" i="15"/>
  <c r="AA90" i="15"/>
  <c r="AA58" i="15"/>
  <c r="AA65" i="15"/>
  <c r="AA69" i="15"/>
  <c r="AA78" i="15"/>
  <c r="AA82" i="15"/>
  <c r="AA91" i="15"/>
  <c r="Y59" i="15"/>
  <c r="Y62" i="15"/>
  <c r="Y66" i="15"/>
  <c r="Y70" i="15"/>
  <c r="Y73" i="15"/>
  <c r="Y76" i="15"/>
  <c r="Y79" i="15"/>
  <c r="Y83" i="15"/>
  <c r="Y86" i="15"/>
  <c r="Y88" i="15"/>
  <c r="Y92" i="15"/>
  <c r="Y56" i="15"/>
  <c r="Y60" i="15"/>
  <c r="Y63" i="15"/>
  <c r="Y67" i="15"/>
  <c r="Y71" i="15"/>
  <c r="Y74" i="15"/>
  <c r="Y80" i="15"/>
  <c r="Y84" i="15"/>
  <c r="Y87" i="15"/>
  <c r="Y93" i="15"/>
  <c r="Y4" i="15"/>
  <c r="Y7" i="15"/>
  <c r="Y57" i="15"/>
  <c r="Y64" i="15"/>
  <c r="Y68" i="15"/>
  <c r="Y72" i="15"/>
  <c r="Y75" i="15"/>
  <c r="Y77" i="15"/>
  <c r="Y81" i="15"/>
  <c r="Y85" i="15"/>
  <c r="Y90" i="15"/>
  <c r="Y58" i="15"/>
  <c r="Y65" i="15"/>
  <c r="Y69" i="15"/>
  <c r="Y78" i="15"/>
  <c r="Y82" i="15"/>
  <c r="Y51" i="15"/>
  <c r="Y91" i="15"/>
  <c r="W59" i="15"/>
  <c r="W62" i="15"/>
  <c r="W66" i="15"/>
  <c r="W70" i="15"/>
  <c r="W73" i="15"/>
  <c r="W76" i="15"/>
  <c r="W79" i="15"/>
  <c r="W83" i="15"/>
  <c r="W86" i="15"/>
  <c r="W88" i="15"/>
  <c r="W92" i="15"/>
  <c r="W56" i="15"/>
  <c r="W60" i="15"/>
  <c r="W63" i="15"/>
  <c r="W67" i="15"/>
  <c r="W71" i="15"/>
  <c r="W74" i="15"/>
  <c r="W80" i="15"/>
  <c r="W84" i="15"/>
  <c r="W87" i="15"/>
  <c r="W93" i="15"/>
  <c r="W4" i="15"/>
  <c r="W7" i="15"/>
  <c r="W57" i="15"/>
  <c r="W64" i="15"/>
  <c r="W68" i="15"/>
  <c r="W72" i="15"/>
  <c r="W75" i="15"/>
  <c r="W77" i="15"/>
  <c r="W81" i="15"/>
  <c r="W85" i="15"/>
  <c r="W90" i="15"/>
  <c r="W58" i="15"/>
  <c r="W65" i="15"/>
  <c r="W69" i="15"/>
  <c r="W78" i="15"/>
  <c r="W82" i="15"/>
  <c r="W51" i="15"/>
  <c r="W91" i="15"/>
  <c r="U59" i="15"/>
  <c r="U62" i="15"/>
  <c r="U66" i="15"/>
  <c r="U70" i="15"/>
  <c r="U73" i="15"/>
  <c r="U76" i="15"/>
  <c r="U79" i="15"/>
  <c r="U83" i="15"/>
  <c r="U86" i="15"/>
  <c r="U88" i="15"/>
  <c r="U92" i="15"/>
  <c r="U58" i="15"/>
  <c r="U65" i="15"/>
  <c r="U69" i="15"/>
  <c r="U78" i="15"/>
  <c r="U82" i="15"/>
  <c r="U51" i="15"/>
  <c r="U91" i="15"/>
  <c r="U5" i="15"/>
  <c r="U56" i="15"/>
  <c r="U60" i="15"/>
  <c r="U63" i="15"/>
  <c r="U67" i="15"/>
  <c r="U71" i="15"/>
  <c r="U74" i="15"/>
  <c r="U80" i="15"/>
  <c r="U84" i="15"/>
  <c r="U87" i="15"/>
  <c r="U93" i="15"/>
  <c r="U7" i="15"/>
  <c r="U57" i="15"/>
  <c r="U64" i="15"/>
  <c r="U68" i="15"/>
  <c r="U72" i="15"/>
  <c r="U75" i="15"/>
  <c r="U77" i="15"/>
  <c r="U81" i="15"/>
  <c r="U85" i="15"/>
  <c r="U90" i="15"/>
  <c r="P59" i="15"/>
  <c r="Q59" i="15" s="1"/>
  <c r="P62" i="15"/>
  <c r="Q62" i="15" s="1"/>
  <c r="P66" i="15"/>
  <c r="Q66" i="15" s="1"/>
  <c r="P73" i="15"/>
  <c r="Q73" i="15" s="1"/>
  <c r="P76" i="15"/>
  <c r="Q76" i="15" s="1"/>
  <c r="P79" i="15"/>
  <c r="Q79" i="15" s="1"/>
  <c r="P83" i="15"/>
  <c r="Q83" i="15" s="1"/>
  <c r="P86" i="15"/>
  <c r="Q86" i="15" s="1"/>
  <c r="P88" i="15"/>
  <c r="Q88" i="15" s="1"/>
  <c r="P92" i="15"/>
  <c r="Q92" i="15" s="1"/>
  <c r="P56" i="15"/>
  <c r="Q56" i="15" s="1"/>
  <c r="P60" i="15"/>
  <c r="Q60" i="15" s="1"/>
  <c r="P63" i="15"/>
  <c r="Q63" i="15" s="1"/>
  <c r="P67" i="15"/>
  <c r="Q67" i="15" s="1"/>
  <c r="P71" i="15"/>
  <c r="Q71" i="15" s="1"/>
  <c r="P74" i="15"/>
  <c r="Q74" i="15" s="1"/>
  <c r="P49" i="15"/>
  <c r="P80" i="15"/>
  <c r="Q80" i="15" s="1"/>
  <c r="P84" i="15"/>
  <c r="Q84" i="15" s="1"/>
  <c r="P87" i="15"/>
  <c r="Q87" i="15" s="1"/>
  <c r="P93" i="15"/>
  <c r="Q93" i="15" s="1"/>
  <c r="P57" i="15"/>
  <c r="Q57" i="15" s="1"/>
  <c r="P64" i="15"/>
  <c r="Q64" i="15" s="1"/>
  <c r="P68" i="15"/>
  <c r="Q68" i="15" s="1"/>
  <c r="P72" i="15"/>
  <c r="Q72" i="15" s="1"/>
  <c r="P75" i="15"/>
  <c r="Q75" i="15" s="1"/>
  <c r="P77" i="15"/>
  <c r="Q77" i="15" s="1"/>
  <c r="P81" i="15"/>
  <c r="Q81" i="15" s="1"/>
  <c r="P85" i="15"/>
  <c r="Q85" i="15" s="1"/>
  <c r="P90" i="15"/>
  <c r="Q90" i="15" s="1"/>
  <c r="P58" i="15"/>
  <c r="Q58" i="15" s="1"/>
  <c r="P61" i="15"/>
  <c r="P65" i="15"/>
  <c r="Q65" i="15" s="1"/>
  <c r="P69" i="15"/>
  <c r="Q69" i="15" s="1"/>
  <c r="P47" i="15"/>
  <c r="Q47" i="15" s="1"/>
  <c r="P78" i="15"/>
  <c r="Q78" i="15" s="1"/>
  <c r="P82" i="15"/>
  <c r="Q82" i="15" s="1"/>
  <c r="P51" i="15"/>
  <c r="Q51" i="15" s="1"/>
  <c r="P91" i="15"/>
  <c r="Q91" i="15" s="1"/>
  <c r="O3" i="11"/>
  <c r="O4" i="11" s="1"/>
  <c r="O5" i="11" s="1"/>
  <c r="O6" i="11" s="1"/>
  <c r="O7" i="11" s="1"/>
  <c r="O8" i="11" s="1"/>
  <c r="O9" i="11" s="1"/>
  <c r="O10" i="11" s="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O60" i="11" s="1"/>
  <c r="O61" i="11" s="1"/>
  <c r="O62" i="11" s="1"/>
  <c r="O63" i="11" s="1"/>
  <c r="O64" i="11" s="1"/>
  <c r="O65" i="11" s="1"/>
  <c r="O66" i="11" s="1"/>
  <c r="O67" i="11" s="1"/>
  <c r="O68" i="11" s="1"/>
  <c r="O69" i="11" s="1"/>
  <c r="O70" i="11" s="1"/>
  <c r="O71" i="11" s="1"/>
  <c r="O72" i="11" s="1"/>
  <c r="O73" i="11" s="1"/>
  <c r="O74" i="11" s="1"/>
  <c r="O75" i="11" s="1"/>
  <c r="O76" i="11" s="1"/>
  <c r="O77" i="11" s="1"/>
  <c r="O78" i="11" s="1"/>
  <c r="O79" i="11" s="1"/>
  <c r="O80" i="11" s="1"/>
  <c r="O81" i="11" s="1"/>
  <c r="O82" i="11" s="1"/>
  <c r="O83" i="11" s="1"/>
  <c r="O84" i="11" s="1"/>
  <c r="O85" i="11" s="1"/>
  <c r="O86" i="11" s="1"/>
  <c r="O87" i="11" s="1"/>
  <c r="O88" i="11" s="1"/>
  <c r="O89" i="11" s="1"/>
  <c r="O90" i="11" s="1"/>
  <c r="O91" i="11" s="1"/>
  <c r="O92" i="11" s="1"/>
  <c r="O93" i="11" s="1"/>
  <c r="O94" i="11" s="1"/>
  <c r="O95" i="11" s="1"/>
  <c r="O96" i="11" s="1"/>
  <c r="O97" i="11" s="1"/>
  <c r="O98" i="11" s="1"/>
  <c r="O99" i="11" s="1"/>
  <c r="O100" i="11" s="1"/>
  <c r="O101" i="11" s="1"/>
  <c r="O102" i="11" s="1"/>
  <c r="O103" i="11" s="1"/>
  <c r="O104" i="11" s="1"/>
  <c r="O105" i="11" s="1"/>
  <c r="O106" i="11" s="1"/>
  <c r="O107" i="11" s="1"/>
  <c r="O108" i="11" s="1"/>
  <c r="O109" i="11" s="1"/>
  <c r="O110" i="11" s="1"/>
  <c r="O111" i="11" s="1"/>
  <c r="O112" i="11" s="1"/>
  <c r="O113" i="11" s="1"/>
  <c r="O114" i="11" s="1"/>
  <c r="O115" i="11" s="1"/>
  <c r="O116" i="11" s="1"/>
  <c r="O117" i="11" s="1"/>
  <c r="O118" i="11" s="1"/>
  <c r="O119" i="11" s="1"/>
  <c r="O120" i="11" s="1"/>
  <c r="O121" i="11" s="1"/>
  <c r="O122" i="11" s="1"/>
  <c r="O123" i="11" s="1"/>
  <c r="O124" i="11" s="1"/>
  <c r="O125" i="11" s="1"/>
  <c r="O126" i="11" s="1"/>
  <c r="O127" i="11" s="1"/>
  <c r="O128" i="11" s="1"/>
  <c r="O129" i="11" s="1"/>
  <c r="O130" i="11" s="1"/>
  <c r="O131" i="11" s="1"/>
  <c r="O132" i="11" s="1"/>
  <c r="O133" i="11" s="1"/>
  <c r="O134" i="11" s="1"/>
  <c r="O135" i="11" s="1"/>
  <c r="O136" i="11" s="1"/>
  <c r="O137" i="11" s="1"/>
  <c r="O138" i="11" s="1"/>
  <c r="O139" i="11" s="1"/>
  <c r="O140" i="11" s="1"/>
  <c r="O141" i="11" s="1"/>
  <c r="O142" i="11" s="1"/>
  <c r="O143" i="11" s="1"/>
  <c r="O144" i="11" s="1"/>
  <c r="O145" i="11" s="1"/>
  <c r="O146" i="11" s="1"/>
  <c r="O147" i="11" s="1"/>
  <c r="O148" i="11" s="1"/>
  <c r="O149" i="11" s="1"/>
  <c r="O150" i="11" s="1"/>
  <c r="O3" i="13"/>
  <c r="R4" i="15" s="1"/>
  <c r="S4" i="15" s="1"/>
  <c r="R59" i="15"/>
  <c r="S59" i="15" s="1"/>
  <c r="R62" i="15"/>
  <c r="S62" i="15" s="1"/>
  <c r="R66" i="15"/>
  <c r="S66" i="15" s="1"/>
  <c r="R73" i="15"/>
  <c r="S73" i="15" s="1"/>
  <c r="R76" i="15"/>
  <c r="S76" i="15" s="1"/>
  <c r="R79" i="15"/>
  <c r="S79" i="15" s="1"/>
  <c r="R83" i="15"/>
  <c r="S83" i="15" s="1"/>
  <c r="R86" i="15"/>
  <c r="S86" i="15" s="1"/>
  <c r="R88" i="15"/>
  <c r="S88" i="15" s="1"/>
  <c r="R92" i="15"/>
  <c r="S92" i="15" s="1"/>
  <c r="R52" i="15"/>
  <c r="R56" i="15"/>
  <c r="S56" i="15" s="1"/>
  <c r="R60" i="15"/>
  <c r="S60" i="15" s="1"/>
  <c r="R63" i="15"/>
  <c r="S63" i="15" s="1"/>
  <c r="R67" i="15"/>
  <c r="S67" i="15" s="1"/>
  <c r="R71" i="15"/>
  <c r="S71" i="15" s="1"/>
  <c r="R74" i="15"/>
  <c r="S74" i="15" s="1"/>
  <c r="R49" i="15"/>
  <c r="R80" i="15"/>
  <c r="S80" i="15" s="1"/>
  <c r="R84" i="15"/>
  <c r="S84" i="15" s="1"/>
  <c r="R87" i="15"/>
  <c r="S87" i="15" s="1"/>
  <c r="R93" i="15"/>
  <c r="S93" i="15" s="1"/>
  <c r="R57" i="15"/>
  <c r="S57" i="15" s="1"/>
  <c r="R64" i="15"/>
  <c r="S64" i="15" s="1"/>
  <c r="R68" i="15"/>
  <c r="S68" i="15" s="1"/>
  <c r="R72" i="15"/>
  <c r="S72" i="15" s="1"/>
  <c r="R75" i="15"/>
  <c r="S75" i="15" s="1"/>
  <c r="R77" i="15"/>
  <c r="S77" i="15" s="1"/>
  <c r="R81" i="15"/>
  <c r="S81" i="15" s="1"/>
  <c r="R85" i="15"/>
  <c r="S85" i="15" s="1"/>
  <c r="R90" i="15"/>
  <c r="S90" i="15" s="1"/>
  <c r="R58" i="15"/>
  <c r="S58" i="15" s="1"/>
  <c r="R61" i="15"/>
  <c r="R65" i="15"/>
  <c r="S65" i="15" s="1"/>
  <c r="R69" i="15"/>
  <c r="S69" i="15" s="1"/>
  <c r="R78" i="15"/>
  <c r="S78" i="15" s="1"/>
  <c r="R82" i="15"/>
  <c r="S82" i="15" s="1"/>
  <c r="R51" i="15"/>
  <c r="S51" i="15" s="1"/>
  <c r="R91" i="15"/>
  <c r="S91" i="15" s="1"/>
  <c r="O3" i="7"/>
  <c r="AC12" i="15" s="1"/>
  <c r="AI86" i="14"/>
  <c r="AI73" i="14"/>
  <c r="AI74" i="14"/>
  <c r="AI80" i="14"/>
  <c r="AI59" i="14"/>
  <c r="AI101" i="14"/>
  <c r="AI100" i="14"/>
  <c r="AI61" i="14"/>
  <c r="AI68" i="14"/>
  <c r="AI62" i="14"/>
  <c r="AI91" i="14"/>
  <c r="AI22" i="14"/>
  <c r="AI82" i="14"/>
  <c r="AI64" i="14"/>
  <c r="AI15" i="14"/>
  <c r="AI51" i="14"/>
  <c r="AI95" i="14"/>
  <c r="AI58" i="14"/>
  <c r="AI63" i="14"/>
  <c r="AI84" i="14"/>
  <c r="AI77" i="14"/>
  <c r="AI89" i="14"/>
  <c r="AI14" i="14"/>
  <c r="AI88" i="14"/>
  <c r="AI71" i="14"/>
  <c r="AI93" i="14"/>
  <c r="AI79" i="14"/>
  <c r="AI6" i="14"/>
  <c r="AI85" i="14"/>
  <c r="AI69" i="14"/>
  <c r="AI70" i="14"/>
  <c r="AI50" i="14"/>
  <c r="AI52" i="14"/>
  <c r="AI4" i="14"/>
  <c r="AI57" i="14"/>
  <c r="AI98" i="14"/>
  <c r="AI78" i="14"/>
  <c r="AI87" i="14"/>
  <c r="AI60" i="14"/>
  <c r="AI97" i="14"/>
  <c r="AI75" i="14"/>
  <c r="AI90" i="14"/>
  <c r="AI76" i="14"/>
  <c r="AI66" i="14"/>
  <c r="AI83" i="14"/>
  <c r="AI99" i="14"/>
  <c r="AI20" i="14"/>
  <c r="AI45" i="14"/>
  <c r="AI65" i="14"/>
  <c r="AI39" i="14"/>
  <c r="AI27" i="14"/>
  <c r="AI92" i="14"/>
  <c r="AI72" i="14"/>
  <c r="AI81" i="14"/>
  <c r="AI67" i="14"/>
  <c r="AG86" i="14"/>
  <c r="AG73" i="14"/>
  <c r="AG80" i="14"/>
  <c r="AG59" i="14"/>
  <c r="AG101" i="14"/>
  <c r="AG100" i="14"/>
  <c r="AG61" i="14"/>
  <c r="AG68" i="14"/>
  <c r="AG62" i="14"/>
  <c r="AG91" i="14"/>
  <c r="AG82" i="14"/>
  <c r="AG64" i="14"/>
  <c r="AG95" i="14"/>
  <c r="AG58" i="14"/>
  <c r="AG63" i="14"/>
  <c r="AG84" i="14"/>
  <c r="AG77" i="14"/>
  <c r="AG89" i="14"/>
  <c r="AG88" i="14"/>
  <c r="AG71" i="14"/>
  <c r="AG93" i="14"/>
  <c r="AG79" i="14"/>
  <c r="AG65" i="14"/>
  <c r="AG92" i="14"/>
  <c r="AG72" i="14"/>
  <c r="AG81" i="14"/>
  <c r="AG67" i="14"/>
  <c r="AG57" i="14"/>
  <c r="AG98" i="14"/>
  <c r="AG78" i="14"/>
  <c r="AG87" i="14"/>
  <c r="AG60" i="14"/>
  <c r="AG97" i="14"/>
  <c r="AG75" i="14"/>
  <c r="AG90" i="14"/>
  <c r="AG76" i="14"/>
  <c r="AG66" i="14"/>
  <c r="AG83" i="14"/>
  <c r="AG99" i="14"/>
  <c r="AG85" i="14"/>
  <c r="AG69" i="14"/>
  <c r="AG70" i="14"/>
  <c r="AG52" i="14"/>
  <c r="AE86" i="14"/>
  <c r="AE73" i="14"/>
  <c r="AE80" i="14"/>
  <c r="AE59" i="14"/>
  <c r="AE101" i="14"/>
  <c r="AE100" i="14"/>
  <c r="AE61" i="14"/>
  <c r="AE68" i="14"/>
  <c r="AE62" i="14"/>
  <c r="AE91" i="14"/>
  <c r="AE70" i="14"/>
  <c r="AE81" i="14"/>
  <c r="AE67" i="14"/>
  <c r="AE82" i="14"/>
  <c r="AE64" i="14"/>
  <c r="AE95" i="14"/>
  <c r="AE58" i="14"/>
  <c r="AE63" i="14"/>
  <c r="AE84" i="14"/>
  <c r="AE77" i="14"/>
  <c r="AE89" i="14"/>
  <c r="AE14" i="14"/>
  <c r="AE88" i="14"/>
  <c r="AE71" i="14"/>
  <c r="AE93" i="14"/>
  <c r="AE79" i="14"/>
  <c r="AE57" i="14"/>
  <c r="AE98" i="14"/>
  <c r="AE78" i="14"/>
  <c r="AE87" i="14"/>
  <c r="AE60" i="14"/>
  <c r="AE97" i="14"/>
  <c r="AE75" i="14"/>
  <c r="AE90" i="14"/>
  <c r="AE76" i="14"/>
  <c r="AE66" i="14"/>
  <c r="AE83" i="14"/>
  <c r="AE99" i="14"/>
  <c r="AE65" i="14"/>
  <c r="AE85" i="14"/>
  <c r="AE69" i="14"/>
  <c r="AE92" i="14"/>
  <c r="AE72" i="14"/>
  <c r="AE52" i="14"/>
  <c r="AC86" i="14"/>
  <c r="AC73" i="14"/>
  <c r="AC80" i="14"/>
  <c r="AC59" i="14"/>
  <c r="AC101" i="14"/>
  <c r="AC100" i="14"/>
  <c r="AC61" i="14"/>
  <c r="AC68" i="14"/>
  <c r="AC62" i="14"/>
  <c r="AC91" i="14"/>
  <c r="AC72" i="14"/>
  <c r="AC5" i="14"/>
  <c r="AC82" i="14"/>
  <c r="AC64" i="14"/>
  <c r="AC95" i="14"/>
  <c r="AC58" i="14"/>
  <c r="AC63" i="14"/>
  <c r="AC84" i="14"/>
  <c r="AC77" i="14"/>
  <c r="AC89" i="14"/>
  <c r="AC88" i="14"/>
  <c r="AC71" i="14"/>
  <c r="AC93" i="14"/>
  <c r="AC79" i="14"/>
  <c r="AC81" i="14"/>
  <c r="AC4" i="14"/>
  <c r="AC57" i="14"/>
  <c r="AC98" i="14"/>
  <c r="AC78" i="14"/>
  <c r="AC87" i="14"/>
  <c r="AC60" i="14"/>
  <c r="AC97" i="14"/>
  <c r="AC75" i="14"/>
  <c r="AC90" i="14"/>
  <c r="AC76" i="14"/>
  <c r="AC66" i="14"/>
  <c r="AC83" i="14"/>
  <c r="AC99" i="14"/>
  <c r="AC65" i="14"/>
  <c r="AC85" i="14"/>
  <c r="AC69" i="14"/>
  <c r="AC92" i="14"/>
  <c r="AC70" i="14"/>
  <c r="AC67" i="14"/>
  <c r="AA86" i="14"/>
  <c r="AA73" i="14"/>
  <c r="AA80" i="14"/>
  <c r="AA59" i="14"/>
  <c r="AA101" i="14"/>
  <c r="AA100" i="14"/>
  <c r="AA61" i="14"/>
  <c r="AA68" i="14"/>
  <c r="AA62" i="14"/>
  <c r="AA91" i="14"/>
  <c r="AA72" i="14"/>
  <c r="AA5" i="14"/>
  <c r="AA82" i="14"/>
  <c r="AA64" i="14"/>
  <c r="AA51" i="14"/>
  <c r="AA95" i="14"/>
  <c r="AA58" i="14"/>
  <c r="AA63" i="14"/>
  <c r="AA84" i="14"/>
  <c r="AA77" i="14"/>
  <c r="AA89" i="14"/>
  <c r="AA88" i="14"/>
  <c r="AA71" i="14"/>
  <c r="AA93" i="14"/>
  <c r="AA79" i="14"/>
  <c r="AA57" i="14"/>
  <c r="AA98" i="14"/>
  <c r="AA78" i="14"/>
  <c r="AA87" i="14"/>
  <c r="AA60" i="14"/>
  <c r="AA97" i="14"/>
  <c r="AA75" i="14"/>
  <c r="AA90" i="14"/>
  <c r="AA76" i="14"/>
  <c r="AA66" i="14"/>
  <c r="AA83" i="14"/>
  <c r="AA99" i="14"/>
  <c r="AA65" i="14"/>
  <c r="AA85" i="14"/>
  <c r="AA69" i="14"/>
  <c r="AA92" i="14"/>
  <c r="AA70" i="14"/>
  <c r="AA81" i="14"/>
  <c r="AA67" i="14"/>
  <c r="Y86" i="14"/>
  <c r="Y73" i="14"/>
  <c r="Y80" i="14"/>
  <c r="Y59" i="14"/>
  <c r="Y101" i="14"/>
  <c r="Y100" i="14"/>
  <c r="Y61" i="14"/>
  <c r="Y68" i="14"/>
  <c r="Y62" i="14"/>
  <c r="Y91" i="14"/>
  <c r="Y82" i="14"/>
  <c r="Y64" i="14"/>
  <c r="Y95" i="14"/>
  <c r="Y58" i="14"/>
  <c r="Y63" i="14"/>
  <c r="Y84" i="14"/>
  <c r="Y77" i="14"/>
  <c r="Y89" i="14"/>
  <c r="Y88" i="14"/>
  <c r="Y71" i="14"/>
  <c r="Y93" i="14"/>
  <c r="Y79" i="14"/>
  <c r="Y57" i="14"/>
  <c r="Y98" i="14"/>
  <c r="Y78" i="14"/>
  <c r="Y87" i="14"/>
  <c r="Y60" i="14"/>
  <c r="Y97" i="14"/>
  <c r="Y75" i="14"/>
  <c r="Y90" i="14"/>
  <c r="Y76" i="14"/>
  <c r="Y66" i="14"/>
  <c r="Y83" i="14"/>
  <c r="Y99" i="14"/>
  <c r="Y65" i="14"/>
  <c r="Y85" i="14"/>
  <c r="Y69" i="14"/>
  <c r="Y27" i="14"/>
  <c r="Y70" i="14"/>
  <c r="Y72" i="14"/>
  <c r="Y81" i="14"/>
  <c r="Y67" i="14"/>
  <c r="Y5" i="14"/>
  <c r="Y92" i="14"/>
  <c r="W86" i="14"/>
  <c r="W73" i="14"/>
  <c r="W80" i="14"/>
  <c r="W59" i="14"/>
  <c r="W101" i="14"/>
  <c r="W100" i="14"/>
  <c r="W61" i="14"/>
  <c r="W68" i="14"/>
  <c r="W62" i="14"/>
  <c r="W91" i="14"/>
  <c r="W85" i="14"/>
  <c r="W69" i="14"/>
  <c r="W70" i="14"/>
  <c r="W5" i="14"/>
  <c r="W82" i="14"/>
  <c r="W64" i="14"/>
  <c r="W95" i="14"/>
  <c r="W58" i="14"/>
  <c r="W63" i="14"/>
  <c r="W84" i="14"/>
  <c r="W77" i="14"/>
  <c r="W89" i="14"/>
  <c r="W88" i="14"/>
  <c r="W71" i="14"/>
  <c r="W93" i="14"/>
  <c r="W79" i="14"/>
  <c r="W65" i="14"/>
  <c r="W92" i="14"/>
  <c r="W72" i="14"/>
  <c r="W81" i="14"/>
  <c r="W67" i="14"/>
  <c r="W57" i="14"/>
  <c r="W98" i="14"/>
  <c r="W78" i="14"/>
  <c r="W87" i="14"/>
  <c r="W60" i="14"/>
  <c r="W97" i="14"/>
  <c r="W75" i="14"/>
  <c r="W90" i="14"/>
  <c r="W76" i="14"/>
  <c r="W66" i="14"/>
  <c r="W83" i="14"/>
  <c r="W99" i="14"/>
  <c r="O3" i="2"/>
  <c r="U86" i="14"/>
  <c r="U73" i="14"/>
  <c r="U80" i="14"/>
  <c r="U59" i="14"/>
  <c r="U101" i="14"/>
  <c r="U100" i="14"/>
  <c r="U61" i="14"/>
  <c r="U68" i="14"/>
  <c r="U62" i="14"/>
  <c r="U91" i="14"/>
  <c r="U82" i="14"/>
  <c r="U64" i="14"/>
  <c r="U95" i="14"/>
  <c r="U58" i="14"/>
  <c r="U63" i="14"/>
  <c r="U84" i="14"/>
  <c r="U77" i="14"/>
  <c r="U89" i="14"/>
  <c r="U88" i="14"/>
  <c r="U71" i="14"/>
  <c r="U93" i="14"/>
  <c r="U79" i="14"/>
  <c r="U57" i="14"/>
  <c r="U98" i="14"/>
  <c r="U78" i="14"/>
  <c r="U87" i="14"/>
  <c r="U60" i="14"/>
  <c r="U97" i="14"/>
  <c r="U75" i="14"/>
  <c r="U90" i="14"/>
  <c r="U76" i="14"/>
  <c r="U66" i="14"/>
  <c r="U83" i="14"/>
  <c r="U99" i="14"/>
  <c r="U65" i="14"/>
  <c r="U85" i="14"/>
  <c r="U69" i="14"/>
  <c r="U92" i="14"/>
  <c r="U70" i="14"/>
  <c r="U72" i="14"/>
  <c r="U81" i="14"/>
  <c r="U67" i="14"/>
  <c r="U5" i="14"/>
  <c r="N62" i="15"/>
  <c r="O62" i="15" s="1"/>
  <c r="L4" i="15"/>
  <c r="M4" i="15" s="1"/>
  <c r="N91" i="15"/>
  <c r="O91" i="15" s="1"/>
  <c r="N84" i="15"/>
  <c r="O84" i="15" s="1"/>
  <c r="N68" i="15"/>
  <c r="O68" i="15" s="1"/>
  <c r="N65" i="15"/>
  <c r="O65" i="15" s="1"/>
  <c r="N59" i="15"/>
  <c r="O59" i="15" s="1"/>
  <c r="N86" i="15"/>
  <c r="O86" i="15" s="1"/>
  <c r="N82" i="15"/>
  <c r="O82" i="15" s="1"/>
  <c r="N78" i="15"/>
  <c r="O78" i="15" s="1"/>
  <c r="N75" i="15"/>
  <c r="O75" i="15" s="1"/>
  <c r="N67" i="15"/>
  <c r="O67" i="15" s="1"/>
  <c r="N83" i="15"/>
  <c r="O83" i="15" s="1"/>
  <c r="N71" i="15"/>
  <c r="O71" i="15" s="1"/>
  <c r="N51" i="15"/>
  <c r="O51" i="15" s="1"/>
  <c r="N81" i="15"/>
  <c r="O81" i="15" s="1"/>
  <c r="N77" i="15"/>
  <c r="O77" i="15" s="1"/>
  <c r="N74" i="15"/>
  <c r="O74" i="15" s="1"/>
  <c r="N13" i="15"/>
  <c r="O13" i="15" s="1"/>
  <c r="N4" i="15"/>
  <c r="O4" i="15" s="1"/>
  <c r="N58" i="15"/>
  <c r="O58" i="15" s="1"/>
  <c r="N88" i="15"/>
  <c r="O88" i="15" s="1"/>
  <c r="N73" i="15"/>
  <c r="O73" i="15" s="1"/>
  <c r="N57" i="15"/>
  <c r="O57" i="15" s="1"/>
  <c r="N47" i="15"/>
  <c r="O47" i="15" s="1"/>
  <c r="N64" i="15"/>
  <c r="O64" i="15" s="1"/>
  <c r="N90" i="15"/>
  <c r="O90" i="15" s="1"/>
  <c r="N93" i="15"/>
  <c r="O93" i="15" s="1"/>
  <c r="N87" i="15"/>
  <c r="O87" i="15" s="1"/>
  <c r="N85" i="15"/>
  <c r="O85" i="15" s="1"/>
  <c r="N80" i="15"/>
  <c r="O80" i="15" s="1"/>
  <c r="N69" i="15"/>
  <c r="O69" i="15" s="1"/>
  <c r="N66" i="15"/>
  <c r="O66" i="15" s="1"/>
  <c r="N63" i="15"/>
  <c r="O63" i="15" s="1"/>
  <c r="N60" i="15"/>
  <c r="O60" i="15" s="1"/>
  <c r="N92" i="15"/>
  <c r="O92" i="15" s="1"/>
  <c r="N79" i="15"/>
  <c r="O79" i="15" s="1"/>
  <c r="N76" i="15"/>
  <c r="O76" i="15" s="1"/>
  <c r="N72" i="15"/>
  <c r="O72" i="15" s="1"/>
  <c r="N56" i="15"/>
  <c r="O56" i="15" s="1"/>
  <c r="L91" i="15"/>
  <c r="M91" i="15" s="1"/>
  <c r="L35" i="15"/>
  <c r="M35" i="15" s="1"/>
  <c r="J71" i="15"/>
  <c r="K71" i="15" s="1"/>
  <c r="L90" i="15"/>
  <c r="M90" i="15" s="1"/>
  <c r="L83" i="15"/>
  <c r="M83" i="15" s="1"/>
  <c r="L71" i="15"/>
  <c r="M71" i="15" s="1"/>
  <c r="L62" i="15"/>
  <c r="M62" i="15" s="1"/>
  <c r="L23" i="15"/>
  <c r="M23" i="15" s="1"/>
  <c r="L38" i="15"/>
  <c r="M38" i="15" s="1"/>
  <c r="L84" i="15"/>
  <c r="M84" i="15" s="1"/>
  <c r="L68" i="15"/>
  <c r="M68" i="15" s="1"/>
  <c r="L65" i="15"/>
  <c r="M65" i="15" s="1"/>
  <c r="L59" i="15"/>
  <c r="M59" i="15" s="1"/>
  <c r="L89" i="15"/>
  <c r="M89" i="15" s="1"/>
  <c r="L86" i="15"/>
  <c r="M86" i="15" s="1"/>
  <c r="L82" i="15"/>
  <c r="M82" i="15" s="1"/>
  <c r="L78" i="15"/>
  <c r="M78" i="15" s="1"/>
  <c r="L75" i="15"/>
  <c r="M75" i="15" s="1"/>
  <c r="L70" i="15"/>
  <c r="M70" i="15" s="1"/>
  <c r="L67" i="15"/>
  <c r="M67" i="15" s="1"/>
  <c r="L81" i="15"/>
  <c r="M81" i="15" s="1"/>
  <c r="L13" i="15"/>
  <c r="M13" i="15" s="1"/>
  <c r="L58" i="15"/>
  <c r="M58" i="15" s="1"/>
  <c r="L88" i="15"/>
  <c r="M88" i="15" s="1"/>
  <c r="L40" i="15"/>
  <c r="M40" i="15" s="1"/>
  <c r="L7" i="15"/>
  <c r="M7" i="15" s="1"/>
  <c r="L36" i="15"/>
  <c r="M36" i="15" s="1"/>
  <c r="L73" i="15"/>
  <c r="M73" i="15" s="1"/>
  <c r="L5" i="15"/>
  <c r="M5" i="15" s="1"/>
  <c r="L57" i="15"/>
  <c r="M57" i="15" s="1"/>
  <c r="L51" i="15"/>
  <c r="M51" i="15" s="1"/>
  <c r="L77" i="15"/>
  <c r="M77" i="15" s="1"/>
  <c r="L74" i="15"/>
  <c r="M74" i="15" s="1"/>
  <c r="L47" i="15"/>
  <c r="M47" i="15" s="1"/>
  <c r="L64" i="15"/>
  <c r="M64" i="15" s="1"/>
  <c r="L50" i="15"/>
  <c r="M50" i="15" s="1"/>
  <c r="L93" i="15"/>
  <c r="M93" i="15" s="1"/>
  <c r="L87" i="15"/>
  <c r="M87" i="15" s="1"/>
  <c r="L85" i="15"/>
  <c r="M85" i="15" s="1"/>
  <c r="L80" i="15"/>
  <c r="M80" i="15" s="1"/>
  <c r="L69" i="15"/>
  <c r="M69" i="15" s="1"/>
  <c r="L66" i="15"/>
  <c r="M66" i="15" s="1"/>
  <c r="L63" i="15"/>
  <c r="M63" i="15" s="1"/>
  <c r="L60" i="15"/>
  <c r="M60" i="15" s="1"/>
  <c r="L92" i="15"/>
  <c r="M92" i="15" s="1"/>
  <c r="L6" i="15"/>
  <c r="M6" i="15" s="1"/>
  <c r="L79" i="15"/>
  <c r="M79" i="15" s="1"/>
  <c r="L76" i="15"/>
  <c r="M76" i="15" s="1"/>
  <c r="L72" i="15"/>
  <c r="M72" i="15" s="1"/>
  <c r="L39" i="15"/>
  <c r="M39" i="15" s="1"/>
  <c r="L56" i="15"/>
  <c r="M56" i="15" s="1"/>
  <c r="J62" i="15"/>
  <c r="K62" i="15" s="1"/>
  <c r="J91" i="15"/>
  <c r="K91" i="15" s="1"/>
  <c r="J84" i="15"/>
  <c r="K84" i="15" s="1"/>
  <c r="J21" i="15"/>
  <c r="K21" i="15" s="1"/>
  <c r="J54" i="15"/>
  <c r="K54" i="15" s="1"/>
  <c r="J35" i="15"/>
  <c r="K35" i="15" s="1"/>
  <c r="J68" i="15"/>
  <c r="K68" i="15" s="1"/>
  <c r="J65" i="15"/>
  <c r="K65" i="15" s="1"/>
  <c r="J59" i="15"/>
  <c r="K59" i="15" s="1"/>
  <c r="J89" i="15"/>
  <c r="K89" i="15" s="1"/>
  <c r="J86" i="15"/>
  <c r="K86" i="15" s="1"/>
  <c r="J82" i="15"/>
  <c r="K82" i="15" s="1"/>
  <c r="J78" i="15"/>
  <c r="K78" i="15" s="1"/>
  <c r="J75" i="15"/>
  <c r="K75" i="15" s="1"/>
  <c r="J67" i="15"/>
  <c r="K67" i="15" s="1"/>
  <c r="J48" i="15"/>
  <c r="K48" i="15" s="1"/>
  <c r="J61" i="15"/>
  <c r="K61" i="15" s="1"/>
  <c r="J83" i="15"/>
  <c r="K83" i="15" s="1"/>
  <c r="H56" i="15"/>
  <c r="I56" i="15" s="1"/>
  <c r="J55" i="15"/>
  <c r="K55" i="15" s="1"/>
  <c r="J51" i="15"/>
  <c r="K51" i="15" s="1"/>
  <c r="J81" i="15"/>
  <c r="K81" i="15" s="1"/>
  <c r="J77" i="15"/>
  <c r="K77" i="15" s="1"/>
  <c r="J74" i="15"/>
  <c r="K74" i="15" s="1"/>
  <c r="J4" i="15"/>
  <c r="K4" i="15" s="1"/>
  <c r="J53" i="15"/>
  <c r="K53" i="15" s="1"/>
  <c r="J24" i="15"/>
  <c r="K24" i="15" s="1"/>
  <c r="J58" i="15"/>
  <c r="K58" i="15" s="1"/>
  <c r="J88" i="15"/>
  <c r="K88" i="15" s="1"/>
  <c r="J40" i="15"/>
  <c r="K40" i="15" s="1"/>
  <c r="J73" i="15"/>
  <c r="K73" i="15" s="1"/>
  <c r="J19" i="15"/>
  <c r="K19" i="15" s="1"/>
  <c r="J57" i="15"/>
  <c r="K57" i="15" s="1"/>
  <c r="J47" i="15"/>
  <c r="K47" i="15" s="1"/>
  <c r="J64" i="15"/>
  <c r="K64" i="15" s="1"/>
  <c r="J50" i="15"/>
  <c r="K50" i="15" s="1"/>
  <c r="J90" i="15"/>
  <c r="K90" i="15" s="1"/>
  <c r="J23" i="15"/>
  <c r="K23" i="15" s="1"/>
  <c r="J93" i="15"/>
  <c r="K93" i="15" s="1"/>
  <c r="J27" i="15"/>
  <c r="K27" i="15" s="1"/>
  <c r="J87" i="15"/>
  <c r="K87" i="15" s="1"/>
  <c r="J85" i="15"/>
  <c r="K85" i="15" s="1"/>
  <c r="J80" i="15"/>
  <c r="K80" i="15" s="1"/>
  <c r="J30" i="15"/>
  <c r="K30" i="15" s="1"/>
  <c r="J69" i="15"/>
  <c r="K69" i="15" s="1"/>
  <c r="J66" i="15"/>
  <c r="K66" i="15" s="1"/>
  <c r="J63" i="15"/>
  <c r="K63" i="15" s="1"/>
  <c r="J60" i="15"/>
  <c r="K60" i="15" s="1"/>
  <c r="J12" i="15"/>
  <c r="K12" i="15" s="1"/>
  <c r="J92" i="15"/>
  <c r="K92" i="15" s="1"/>
  <c r="J9" i="15"/>
  <c r="K9" i="15" s="1"/>
  <c r="J25" i="15"/>
  <c r="K25" i="15" s="1"/>
  <c r="J79" i="15"/>
  <c r="K79" i="15" s="1"/>
  <c r="J76" i="15"/>
  <c r="K76" i="15" s="1"/>
  <c r="J72" i="15"/>
  <c r="K72" i="15" s="1"/>
  <c r="J28" i="15"/>
  <c r="K28" i="15" s="1"/>
  <c r="J39" i="15"/>
  <c r="K39" i="15" s="1"/>
  <c r="J11" i="15"/>
  <c r="K11" i="15" s="1"/>
  <c r="J56" i="15"/>
  <c r="K56" i="15" s="1"/>
  <c r="H91" i="15"/>
  <c r="I91" i="15" s="1"/>
  <c r="H84" i="15"/>
  <c r="I84" i="15" s="1"/>
  <c r="H68" i="15"/>
  <c r="I68" i="15" s="1"/>
  <c r="H65" i="15"/>
  <c r="I65" i="15" s="1"/>
  <c r="H59" i="15"/>
  <c r="I59" i="15" s="1"/>
  <c r="H90" i="15"/>
  <c r="I90" i="15" s="1"/>
  <c r="H83" i="15"/>
  <c r="I83" i="15" s="1"/>
  <c r="H71" i="15"/>
  <c r="I71" i="15" s="1"/>
  <c r="H62" i="15"/>
  <c r="I62" i="15" s="1"/>
  <c r="H86" i="15"/>
  <c r="I86" i="15" s="1"/>
  <c r="H75" i="15"/>
  <c r="I75" i="15" s="1"/>
  <c r="H67" i="15"/>
  <c r="I67" i="15" s="1"/>
  <c r="H51" i="15"/>
  <c r="I51" i="15" s="1"/>
  <c r="H81" i="15"/>
  <c r="I81" i="15" s="1"/>
  <c r="H77" i="15"/>
  <c r="I77" i="15" s="1"/>
  <c r="H74" i="15"/>
  <c r="I74" i="15" s="1"/>
  <c r="H4" i="15"/>
  <c r="I4" i="15" s="1"/>
  <c r="H58" i="15"/>
  <c r="I58" i="15" s="1"/>
  <c r="H82" i="15"/>
  <c r="I82" i="15" s="1"/>
  <c r="H88" i="15"/>
  <c r="I88" i="15" s="1"/>
  <c r="H73" i="15"/>
  <c r="I73" i="15" s="1"/>
  <c r="H57" i="15"/>
  <c r="I57" i="15" s="1"/>
  <c r="H78" i="15"/>
  <c r="I78" i="15" s="1"/>
  <c r="H47" i="15"/>
  <c r="I47" i="15" s="1"/>
  <c r="H64" i="15"/>
  <c r="I64" i="15" s="1"/>
  <c r="H93" i="15"/>
  <c r="I93" i="15" s="1"/>
  <c r="H87" i="15"/>
  <c r="I87" i="15" s="1"/>
  <c r="H85" i="15"/>
  <c r="I85" i="15" s="1"/>
  <c r="H80" i="15"/>
  <c r="I80" i="15" s="1"/>
  <c r="H69" i="15"/>
  <c r="I69" i="15" s="1"/>
  <c r="H66" i="15"/>
  <c r="I66" i="15" s="1"/>
  <c r="H63" i="15"/>
  <c r="I63" i="15" s="1"/>
  <c r="H60" i="15"/>
  <c r="I60" i="15" s="1"/>
  <c r="H92" i="15"/>
  <c r="I92" i="15" s="1"/>
  <c r="H79" i="15"/>
  <c r="I79" i="15" s="1"/>
  <c r="H76" i="15"/>
  <c r="I76" i="15" s="1"/>
  <c r="H72" i="15"/>
  <c r="I72" i="15" s="1"/>
  <c r="R57" i="14"/>
  <c r="S57" i="14" s="1"/>
  <c r="R98" i="14"/>
  <c r="S98" i="14" s="1"/>
  <c r="R76" i="14"/>
  <c r="S76" i="14" s="1"/>
  <c r="R91" i="14"/>
  <c r="S91" i="14" s="1"/>
  <c r="R99" i="14"/>
  <c r="S99" i="14" s="1"/>
  <c r="R54" i="14"/>
  <c r="S54" i="14" s="1"/>
  <c r="R60" i="14"/>
  <c r="S60" i="14" s="1"/>
  <c r="R78" i="14"/>
  <c r="S78" i="14" s="1"/>
  <c r="R41" i="14"/>
  <c r="S41" i="14" s="1"/>
  <c r="R88" i="14"/>
  <c r="S88" i="14" s="1"/>
  <c r="R72" i="14"/>
  <c r="S72" i="14" s="1"/>
  <c r="R92" i="14"/>
  <c r="S92" i="14" s="1"/>
  <c r="R97" i="14"/>
  <c r="S97" i="14" s="1"/>
  <c r="R5" i="14"/>
  <c r="S5" i="14" s="1"/>
  <c r="R71" i="14"/>
  <c r="S71" i="14" s="1"/>
  <c r="R96" i="14"/>
  <c r="S96" i="14" s="1"/>
  <c r="R89" i="14"/>
  <c r="S89" i="14" s="1"/>
  <c r="R84" i="14"/>
  <c r="S84" i="14" s="1"/>
  <c r="R90" i="14"/>
  <c r="S90" i="14" s="1"/>
  <c r="R75" i="14"/>
  <c r="S75" i="14" s="1"/>
  <c r="R95" i="14"/>
  <c r="S95" i="14" s="1"/>
  <c r="R64" i="14"/>
  <c r="S64" i="14" s="1"/>
  <c r="R93" i="14"/>
  <c r="S93" i="14" s="1"/>
  <c r="R83" i="14"/>
  <c r="S83" i="14" s="1"/>
  <c r="R69" i="14"/>
  <c r="S69" i="14" s="1"/>
  <c r="R86" i="14"/>
  <c r="S86" i="14" s="1"/>
  <c r="R68" i="14"/>
  <c r="S68" i="14" s="1"/>
  <c r="R66" i="14"/>
  <c r="S66" i="14" s="1"/>
  <c r="R77" i="14"/>
  <c r="S77" i="14" s="1"/>
  <c r="R63" i="14"/>
  <c r="S63" i="14" s="1"/>
  <c r="R58" i="14"/>
  <c r="S58" i="14" s="1"/>
  <c r="R39" i="14"/>
  <c r="S39" i="14" s="1"/>
  <c r="R73" i="14"/>
  <c r="S73" i="14" s="1"/>
  <c r="R65" i="14"/>
  <c r="S65" i="14" s="1"/>
  <c r="R81" i="14"/>
  <c r="S81" i="14" s="1"/>
  <c r="R79" i="14"/>
  <c r="S79" i="14" s="1"/>
  <c r="R61" i="14"/>
  <c r="S61" i="14" s="1"/>
  <c r="R100" i="14"/>
  <c r="S100" i="14" s="1"/>
  <c r="R59" i="14"/>
  <c r="S59" i="14" s="1"/>
  <c r="R80" i="14"/>
  <c r="S80" i="14" s="1"/>
  <c r="R85" i="14"/>
  <c r="S85" i="14" s="1"/>
  <c r="R62" i="14"/>
  <c r="S62" i="14" s="1"/>
  <c r="R50" i="14"/>
  <c r="S50" i="14" s="1"/>
  <c r="R70" i="14"/>
  <c r="S70" i="14" s="1"/>
  <c r="R101" i="14"/>
  <c r="S101" i="14" s="1"/>
  <c r="R87" i="14"/>
  <c r="S87" i="14" s="1"/>
  <c r="R82" i="14"/>
  <c r="S82" i="14" s="1"/>
  <c r="P76" i="14"/>
  <c r="Q76" i="14" s="1"/>
  <c r="N78" i="14"/>
  <c r="O78" i="14" s="1"/>
  <c r="P91" i="14"/>
  <c r="Q91" i="14" s="1"/>
  <c r="P99" i="14"/>
  <c r="Q99" i="14" s="1"/>
  <c r="P54" i="14"/>
  <c r="Q54" i="14" s="1"/>
  <c r="P60" i="14"/>
  <c r="Q60" i="14" s="1"/>
  <c r="P78" i="14"/>
  <c r="Q78" i="14" s="1"/>
  <c r="P88" i="14"/>
  <c r="Q88" i="14" s="1"/>
  <c r="P97" i="14"/>
  <c r="Q97" i="14" s="1"/>
  <c r="P5" i="14"/>
  <c r="Q5" i="14" s="1"/>
  <c r="P71" i="14"/>
  <c r="Q71" i="14" s="1"/>
  <c r="P96" i="14"/>
  <c r="Q96" i="14" s="1"/>
  <c r="P89" i="14"/>
  <c r="Q89" i="14" s="1"/>
  <c r="P84" i="14"/>
  <c r="Q84" i="14" s="1"/>
  <c r="P90" i="14"/>
  <c r="Q90" i="14" s="1"/>
  <c r="P75" i="14"/>
  <c r="Q75" i="14" s="1"/>
  <c r="P95" i="14"/>
  <c r="Q95" i="14" s="1"/>
  <c r="P64" i="14"/>
  <c r="Q64" i="14" s="1"/>
  <c r="P68" i="14"/>
  <c r="Q68" i="14" s="1"/>
  <c r="P81" i="14"/>
  <c r="Q81" i="14" s="1"/>
  <c r="P66" i="14"/>
  <c r="Q66" i="14" s="1"/>
  <c r="P57" i="14"/>
  <c r="Q57" i="14" s="1"/>
  <c r="P72" i="14"/>
  <c r="Q72" i="14" s="1"/>
  <c r="L4" i="14"/>
  <c r="M4" i="14" s="1"/>
  <c r="P93" i="14"/>
  <c r="Q93" i="14" s="1"/>
  <c r="P83" i="14"/>
  <c r="Q83" i="14" s="1"/>
  <c r="P69" i="14"/>
  <c r="Q69" i="14" s="1"/>
  <c r="P86" i="14"/>
  <c r="Q86" i="14" s="1"/>
  <c r="P92" i="14"/>
  <c r="Q92" i="14" s="1"/>
  <c r="P77" i="14"/>
  <c r="Q77" i="14" s="1"/>
  <c r="P63" i="14"/>
  <c r="Q63" i="14" s="1"/>
  <c r="P58" i="14"/>
  <c r="Q58" i="14" s="1"/>
  <c r="P39" i="14"/>
  <c r="Q39" i="14" s="1"/>
  <c r="P73" i="14"/>
  <c r="Q73" i="14" s="1"/>
  <c r="P65" i="14"/>
  <c r="Q65" i="14" s="1"/>
  <c r="P41" i="14"/>
  <c r="Q41" i="14" s="1"/>
  <c r="P79" i="14"/>
  <c r="Q79" i="14" s="1"/>
  <c r="P55" i="14"/>
  <c r="Q55" i="14" s="1"/>
  <c r="P61" i="14"/>
  <c r="Q61" i="14" s="1"/>
  <c r="P100" i="14"/>
  <c r="Q100" i="14" s="1"/>
  <c r="P59" i="14"/>
  <c r="Q59" i="14" s="1"/>
  <c r="P80" i="14"/>
  <c r="Q80" i="14" s="1"/>
  <c r="P85" i="14"/>
  <c r="Q85" i="14" s="1"/>
  <c r="P98" i="14"/>
  <c r="Q98" i="14" s="1"/>
  <c r="P62" i="14"/>
  <c r="Q62" i="14" s="1"/>
  <c r="P23" i="14"/>
  <c r="Q23" i="14" s="1"/>
  <c r="P70" i="14"/>
  <c r="Q70" i="14" s="1"/>
  <c r="P101" i="14"/>
  <c r="Q101" i="14" s="1"/>
  <c r="P87" i="14"/>
  <c r="Q87" i="14" s="1"/>
  <c r="P82" i="14"/>
  <c r="Q82" i="14" s="1"/>
  <c r="N88" i="14"/>
  <c r="O88" i="14" s="1"/>
  <c r="N72" i="14"/>
  <c r="O72" i="14" s="1"/>
  <c r="N76" i="14"/>
  <c r="O76" i="14" s="1"/>
  <c r="N92" i="14"/>
  <c r="O92" i="14" s="1"/>
  <c r="N97" i="14"/>
  <c r="O97" i="14" s="1"/>
  <c r="N71" i="14"/>
  <c r="O71" i="14" s="1"/>
  <c r="N89" i="14"/>
  <c r="O89" i="14" s="1"/>
  <c r="N84" i="14"/>
  <c r="O84" i="14" s="1"/>
  <c r="N90" i="14"/>
  <c r="O90" i="14" s="1"/>
  <c r="N75" i="14"/>
  <c r="O75" i="14" s="1"/>
  <c r="N95" i="14"/>
  <c r="O95" i="14" s="1"/>
  <c r="N91" i="14"/>
  <c r="O91" i="14" s="1"/>
  <c r="N60" i="14"/>
  <c r="O60" i="14" s="1"/>
  <c r="N68" i="14"/>
  <c r="O68" i="14" s="1"/>
  <c r="N81" i="14"/>
  <c r="O81" i="14" s="1"/>
  <c r="N66" i="14"/>
  <c r="O66" i="14" s="1"/>
  <c r="N74" i="14"/>
  <c r="O74" i="14" s="1"/>
  <c r="N54" i="14"/>
  <c r="O54" i="14" s="1"/>
  <c r="N93" i="14"/>
  <c r="O93" i="14" s="1"/>
  <c r="N52" i="14"/>
  <c r="O52" i="14" s="1"/>
  <c r="N83" i="14"/>
  <c r="O83" i="14" s="1"/>
  <c r="N69" i="14"/>
  <c r="O69" i="14" s="1"/>
  <c r="N17" i="14"/>
  <c r="O17" i="14" s="1"/>
  <c r="N86" i="14"/>
  <c r="O86" i="14" s="1"/>
  <c r="N7" i="14"/>
  <c r="O7" i="14" s="1"/>
  <c r="N77" i="14"/>
  <c r="O77" i="14" s="1"/>
  <c r="N63" i="14"/>
  <c r="O63" i="14" s="1"/>
  <c r="N58" i="14"/>
  <c r="O58" i="14" s="1"/>
  <c r="N39" i="14"/>
  <c r="O39" i="14" s="1"/>
  <c r="N73" i="14"/>
  <c r="O73" i="14" s="1"/>
  <c r="N65" i="14"/>
  <c r="O65" i="14" s="1"/>
  <c r="N79" i="14"/>
  <c r="O79" i="14" s="1"/>
  <c r="N61" i="14"/>
  <c r="O61" i="14" s="1"/>
  <c r="N59" i="14"/>
  <c r="O59" i="14" s="1"/>
  <c r="N80" i="14"/>
  <c r="O80" i="14" s="1"/>
  <c r="N85" i="14"/>
  <c r="O85" i="14" s="1"/>
  <c r="N98" i="14"/>
  <c r="O98" i="14" s="1"/>
  <c r="N99" i="14"/>
  <c r="O99" i="14" s="1"/>
  <c r="N62" i="14"/>
  <c r="O62" i="14" s="1"/>
  <c r="N70" i="14"/>
  <c r="O70" i="14" s="1"/>
  <c r="N101" i="14"/>
  <c r="O101" i="14" s="1"/>
  <c r="N87" i="14"/>
  <c r="O87" i="14" s="1"/>
  <c r="N82" i="14"/>
  <c r="O82" i="14" s="1"/>
  <c r="L54" i="14"/>
  <c r="M54" i="14" s="1"/>
  <c r="J35" i="14"/>
  <c r="K35" i="14" s="1"/>
  <c r="L88" i="14"/>
  <c r="M88" i="14" s="1"/>
  <c r="L72" i="14"/>
  <c r="M72" i="14" s="1"/>
  <c r="L76" i="14"/>
  <c r="M76" i="14" s="1"/>
  <c r="L92" i="14"/>
  <c r="M92" i="14" s="1"/>
  <c r="L97" i="14"/>
  <c r="M97" i="14" s="1"/>
  <c r="L30" i="14"/>
  <c r="M30" i="14" s="1"/>
  <c r="L71" i="14"/>
  <c r="M71" i="14" s="1"/>
  <c r="L89" i="14"/>
  <c r="M89" i="14" s="1"/>
  <c r="L84" i="14"/>
  <c r="M84" i="14" s="1"/>
  <c r="L90" i="14"/>
  <c r="M90" i="14" s="1"/>
  <c r="L75" i="14"/>
  <c r="M75" i="14" s="1"/>
  <c r="L95" i="14"/>
  <c r="M95" i="14" s="1"/>
  <c r="L68" i="14"/>
  <c r="M68" i="14" s="1"/>
  <c r="L81" i="14"/>
  <c r="M81" i="14" s="1"/>
  <c r="L66" i="14"/>
  <c r="M66" i="14" s="1"/>
  <c r="L60" i="14"/>
  <c r="M60" i="14" s="1"/>
  <c r="L93" i="14"/>
  <c r="M93" i="14" s="1"/>
  <c r="L52" i="14"/>
  <c r="M52" i="14" s="1"/>
  <c r="L83" i="14"/>
  <c r="M83" i="14" s="1"/>
  <c r="L69" i="14"/>
  <c r="M69" i="14" s="1"/>
  <c r="L17" i="14"/>
  <c r="M17" i="14" s="1"/>
  <c r="L86" i="14"/>
  <c r="M86" i="14" s="1"/>
  <c r="L91" i="14"/>
  <c r="M91" i="14" s="1"/>
  <c r="L78" i="14"/>
  <c r="M78" i="14" s="1"/>
  <c r="L77" i="14"/>
  <c r="M77" i="14" s="1"/>
  <c r="L63" i="14"/>
  <c r="M63" i="14" s="1"/>
  <c r="L58" i="14"/>
  <c r="M58" i="14" s="1"/>
  <c r="L39" i="14"/>
  <c r="M39" i="14" s="1"/>
  <c r="L73" i="14"/>
  <c r="M73" i="14" s="1"/>
  <c r="L65" i="14"/>
  <c r="M65" i="14" s="1"/>
  <c r="L79" i="14"/>
  <c r="M79" i="14" s="1"/>
  <c r="L61" i="14"/>
  <c r="M61" i="14" s="1"/>
  <c r="L59" i="14"/>
  <c r="M59" i="14" s="1"/>
  <c r="L80" i="14"/>
  <c r="M80" i="14" s="1"/>
  <c r="L85" i="14"/>
  <c r="M85" i="14" s="1"/>
  <c r="L98" i="14"/>
  <c r="M98" i="14" s="1"/>
  <c r="L99" i="14"/>
  <c r="M99" i="14" s="1"/>
  <c r="L62" i="14"/>
  <c r="M62" i="14" s="1"/>
  <c r="L70" i="14"/>
  <c r="M70" i="14" s="1"/>
  <c r="L101" i="14"/>
  <c r="M101" i="14" s="1"/>
  <c r="L87" i="14"/>
  <c r="M87" i="14" s="1"/>
  <c r="L82" i="14"/>
  <c r="M82" i="14" s="1"/>
  <c r="J67" i="14"/>
  <c r="K67" i="14" s="1"/>
  <c r="J88" i="14"/>
  <c r="K88" i="14" s="1"/>
  <c r="J72" i="14"/>
  <c r="K72" i="14" s="1"/>
  <c r="J76" i="14"/>
  <c r="K76" i="14" s="1"/>
  <c r="J91" i="14"/>
  <c r="K91" i="14" s="1"/>
  <c r="J99" i="14"/>
  <c r="K99" i="14" s="1"/>
  <c r="J54" i="14"/>
  <c r="K54" i="14" s="1"/>
  <c r="J4" i="14"/>
  <c r="K4" i="14" s="1"/>
  <c r="J60" i="14"/>
  <c r="K60" i="14" s="1"/>
  <c r="J29" i="14"/>
  <c r="K29" i="14" s="1"/>
  <c r="J78" i="14"/>
  <c r="K78" i="14" s="1"/>
  <c r="J5" i="14"/>
  <c r="K5" i="14" s="1"/>
  <c r="J71" i="14"/>
  <c r="K71" i="14" s="1"/>
  <c r="J96" i="14"/>
  <c r="K96" i="14" s="1"/>
  <c r="J89" i="14"/>
  <c r="K89" i="14" s="1"/>
  <c r="J37" i="14"/>
  <c r="K37" i="14" s="1"/>
  <c r="J84" i="14"/>
  <c r="K84" i="14" s="1"/>
  <c r="J90" i="14"/>
  <c r="K90" i="14" s="1"/>
  <c r="J75" i="14"/>
  <c r="K75" i="14" s="1"/>
  <c r="J95" i="14"/>
  <c r="K95" i="14" s="1"/>
  <c r="J51" i="14"/>
  <c r="K51" i="14" s="1"/>
  <c r="J32" i="14"/>
  <c r="K32" i="14" s="1"/>
  <c r="J64" i="14"/>
  <c r="K64" i="14" s="1"/>
  <c r="J97" i="14"/>
  <c r="K97" i="14" s="1"/>
  <c r="J20" i="14"/>
  <c r="K20" i="14" s="1"/>
  <c r="J68" i="14"/>
  <c r="K68" i="14" s="1"/>
  <c r="J81" i="14"/>
  <c r="K81" i="14" s="1"/>
  <c r="J66" i="14"/>
  <c r="K66" i="14" s="1"/>
  <c r="J74" i="14"/>
  <c r="K74" i="14" s="1"/>
  <c r="J28" i="14"/>
  <c r="K28" i="14" s="1"/>
  <c r="J8" i="14"/>
  <c r="K8" i="14" s="1"/>
  <c r="J92" i="14"/>
  <c r="K92" i="14" s="1"/>
  <c r="J93" i="14"/>
  <c r="K93" i="14" s="1"/>
  <c r="J52" i="14"/>
  <c r="K52" i="14" s="1"/>
  <c r="J83" i="14"/>
  <c r="K83" i="14" s="1"/>
  <c r="J25" i="14"/>
  <c r="K25" i="14" s="1"/>
  <c r="J36" i="14"/>
  <c r="K36" i="14" s="1"/>
  <c r="J69" i="14"/>
  <c r="K69" i="14" s="1"/>
  <c r="J17" i="14"/>
  <c r="K17" i="14" s="1"/>
  <c r="J18" i="14"/>
  <c r="K18" i="14" s="1"/>
  <c r="J86" i="14"/>
  <c r="K86" i="14" s="1"/>
  <c r="H73" i="14"/>
  <c r="I73" i="14" s="1"/>
  <c r="J38" i="14"/>
  <c r="K38" i="14" s="1"/>
  <c r="J10" i="14"/>
  <c r="K10" i="14" s="1"/>
  <c r="J14" i="14"/>
  <c r="K14" i="14" s="1"/>
  <c r="J16" i="14"/>
  <c r="K16" i="14" s="1"/>
  <c r="J77" i="14"/>
  <c r="K77" i="14" s="1"/>
  <c r="J43" i="14"/>
  <c r="K43" i="14" s="1"/>
  <c r="J63" i="14"/>
  <c r="K63" i="14" s="1"/>
  <c r="J58" i="14"/>
  <c r="K58" i="14" s="1"/>
  <c r="J39" i="14"/>
  <c r="K39" i="14" s="1"/>
  <c r="J73" i="14"/>
  <c r="K73" i="14" s="1"/>
  <c r="J65" i="14"/>
  <c r="K65" i="14" s="1"/>
  <c r="J15" i="14"/>
  <c r="K15" i="14" s="1"/>
  <c r="J79" i="14"/>
  <c r="K79" i="14" s="1"/>
  <c r="J55" i="14"/>
  <c r="K55" i="14" s="1"/>
  <c r="J61" i="14"/>
  <c r="K61" i="14" s="1"/>
  <c r="J100" i="14"/>
  <c r="K100" i="14" s="1"/>
  <c r="J59" i="14"/>
  <c r="K59" i="14" s="1"/>
  <c r="J80" i="14"/>
  <c r="K80" i="14" s="1"/>
  <c r="J85" i="14"/>
  <c r="K85" i="14" s="1"/>
  <c r="J98" i="14"/>
  <c r="K98" i="14" s="1"/>
  <c r="J11" i="14"/>
  <c r="K11" i="14" s="1"/>
  <c r="J62" i="14"/>
  <c r="K62" i="14" s="1"/>
  <c r="J94" i="14"/>
  <c r="K94" i="14" s="1"/>
  <c r="J50" i="14"/>
  <c r="K50" i="14" s="1"/>
  <c r="J70" i="14"/>
  <c r="K70" i="14" s="1"/>
  <c r="J101" i="14"/>
  <c r="K101" i="14" s="1"/>
  <c r="J31" i="14"/>
  <c r="K31" i="14" s="1"/>
  <c r="J27" i="14"/>
  <c r="K27" i="14" s="1"/>
  <c r="J87" i="14"/>
  <c r="K87" i="14" s="1"/>
  <c r="J82" i="14"/>
  <c r="K82" i="14" s="1"/>
  <c r="H67" i="14"/>
  <c r="I67" i="14" s="1"/>
  <c r="H88" i="14"/>
  <c r="I88" i="14" s="1"/>
  <c r="H72" i="14"/>
  <c r="I72" i="14" s="1"/>
  <c r="H76" i="14"/>
  <c r="I76" i="14" s="1"/>
  <c r="H92" i="14"/>
  <c r="I92" i="14" s="1"/>
  <c r="H97" i="14"/>
  <c r="I97" i="14" s="1"/>
  <c r="H15" i="14"/>
  <c r="I15" i="14" s="1"/>
  <c r="H91" i="14"/>
  <c r="I91" i="14" s="1"/>
  <c r="H99" i="14"/>
  <c r="I99" i="14" s="1"/>
  <c r="H54" i="14"/>
  <c r="I54" i="14" s="1"/>
  <c r="H4" i="14"/>
  <c r="I4" i="14" s="1"/>
  <c r="H60" i="14"/>
  <c r="I60" i="14" s="1"/>
  <c r="H78" i="14"/>
  <c r="I78" i="14" s="1"/>
  <c r="H5" i="14"/>
  <c r="I5" i="14" s="1"/>
  <c r="H71" i="14"/>
  <c r="I71" i="14" s="1"/>
  <c r="H89" i="14"/>
  <c r="I89" i="14" s="1"/>
  <c r="H84" i="14"/>
  <c r="I84" i="14" s="1"/>
  <c r="H90" i="14"/>
  <c r="I90" i="14" s="1"/>
  <c r="H75" i="14"/>
  <c r="I75" i="14" s="1"/>
  <c r="H95" i="14"/>
  <c r="I95" i="14" s="1"/>
  <c r="H51" i="14"/>
  <c r="I51" i="14" s="1"/>
  <c r="H64" i="14"/>
  <c r="I64" i="14" s="1"/>
  <c r="H20" i="14"/>
  <c r="I20" i="14" s="1"/>
  <c r="H68" i="14"/>
  <c r="I68" i="14" s="1"/>
  <c r="H81" i="14"/>
  <c r="I81" i="14" s="1"/>
  <c r="H66" i="14"/>
  <c r="I66" i="14" s="1"/>
  <c r="H45" i="14"/>
  <c r="I45" i="14" s="1"/>
  <c r="H74" i="14"/>
  <c r="I74" i="14" s="1"/>
  <c r="H57" i="14"/>
  <c r="I57" i="14" s="1"/>
  <c r="H93" i="14"/>
  <c r="I93" i="14" s="1"/>
  <c r="H52" i="14"/>
  <c r="I52" i="14" s="1"/>
  <c r="H83" i="14"/>
  <c r="I83" i="14" s="1"/>
  <c r="H69" i="14"/>
  <c r="I69" i="14" s="1"/>
  <c r="H17" i="14"/>
  <c r="I17" i="14" s="1"/>
  <c r="H86" i="14"/>
  <c r="I86" i="14" s="1"/>
  <c r="H16" i="14"/>
  <c r="I16" i="14" s="1"/>
  <c r="H58" i="14"/>
  <c r="I58" i="14" s="1"/>
  <c r="H39" i="14"/>
  <c r="I39" i="14" s="1"/>
  <c r="H65" i="14"/>
  <c r="I65" i="14" s="1"/>
  <c r="H79" i="14"/>
  <c r="I79" i="14" s="1"/>
  <c r="H22" i="14"/>
  <c r="I22" i="14" s="1"/>
  <c r="H61" i="14"/>
  <c r="I61" i="14" s="1"/>
  <c r="H100" i="14"/>
  <c r="I100" i="14" s="1"/>
  <c r="H59" i="14"/>
  <c r="I59" i="14" s="1"/>
  <c r="H80" i="14"/>
  <c r="I80" i="14" s="1"/>
  <c r="H34" i="14"/>
  <c r="I34" i="14" s="1"/>
  <c r="H85" i="14"/>
  <c r="I85" i="14" s="1"/>
  <c r="H98" i="14"/>
  <c r="I98" i="14" s="1"/>
  <c r="H14" i="14"/>
  <c r="I14" i="14" s="1"/>
  <c r="H77" i="14"/>
  <c r="I77" i="14" s="1"/>
  <c r="H63" i="14"/>
  <c r="I63" i="14" s="1"/>
  <c r="H62" i="14"/>
  <c r="I62" i="14" s="1"/>
  <c r="H50" i="14"/>
  <c r="I50" i="14" s="1"/>
  <c r="H70" i="14"/>
  <c r="I70" i="14" s="1"/>
  <c r="H101" i="14"/>
  <c r="I101" i="14" s="1"/>
  <c r="H31" i="14"/>
  <c r="I31" i="14" s="1"/>
  <c r="H27" i="14"/>
  <c r="I27" i="14" s="1"/>
  <c r="H87" i="14"/>
  <c r="I87" i="14" s="1"/>
  <c r="H6" i="14"/>
  <c r="I6" i="14" s="1"/>
  <c r="H82" i="14"/>
  <c r="I82" i="14" s="1"/>
  <c r="O61" i="2"/>
  <c r="O56" i="5"/>
  <c r="O60" i="7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46" i="2"/>
  <c r="O68" i="2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57" i="2"/>
  <c r="O50" i="2"/>
  <c r="O48" i="4"/>
  <c r="O46" i="4"/>
  <c r="O52" i="4"/>
  <c r="O4" i="6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7" i="6" s="1"/>
  <c r="O68" i="6" s="1"/>
  <c r="O69" i="6" s="1"/>
  <c r="O70" i="6" s="1"/>
  <c r="O71" i="6" s="1"/>
  <c r="O72" i="6" s="1"/>
  <c r="O73" i="6" s="1"/>
  <c r="O74" i="6" s="1"/>
  <c r="O75" i="6" s="1"/>
  <c r="O76" i="6" s="1"/>
  <c r="O77" i="6" s="1"/>
  <c r="O78" i="6" s="1"/>
  <c r="O79" i="6" s="1"/>
  <c r="O80" i="6" s="1"/>
  <c r="O81" i="6" s="1"/>
  <c r="O82" i="6" s="1"/>
  <c r="O83" i="6" s="1"/>
  <c r="O84" i="6" s="1"/>
  <c r="O85" i="6" s="1"/>
  <c r="O86" i="6" s="1"/>
  <c r="O87" i="6" s="1"/>
  <c r="O88" i="6" s="1"/>
  <c r="O89" i="6" s="1"/>
  <c r="O90" i="6" s="1"/>
  <c r="O91" i="6" s="1"/>
  <c r="O92" i="6" s="1"/>
  <c r="O93" i="6" s="1"/>
  <c r="O94" i="6" s="1"/>
  <c r="O95" i="6" s="1"/>
  <c r="O96" i="6" s="1"/>
  <c r="O97" i="6" s="1"/>
  <c r="O98" i="6" s="1"/>
  <c r="O99" i="6" s="1"/>
  <c r="O100" i="6" s="1"/>
  <c r="O101" i="6" s="1"/>
  <c r="O102" i="6" s="1"/>
  <c r="O103" i="6" s="1"/>
  <c r="O104" i="6" s="1"/>
  <c r="O105" i="6" s="1"/>
  <c r="O106" i="6" s="1"/>
  <c r="O107" i="6" s="1"/>
  <c r="O108" i="6" s="1"/>
  <c r="O109" i="6" s="1"/>
  <c r="O110" i="6" s="1"/>
  <c r="O111" i="6" s="1"/>
  <c r="O112" i="6" s="1"/>
  <c r="O113" i="6" s="1"/>
  <c r="O114" i="6" s="1"/>
  <c r="O115" i="6" s="1"/>
  <c r="O116" i="6" s="1"/>
  <c r="O117" i="6" s="1"/>
  <c r="O118" i="6" s="1"/>
  <c r="O119" i="6" s="1"/>
  <c r="O120" i="6" s="1"/>
  <c r="O121" i="6" s="1"/>
  <c r="O122" i="6" s="1"/>
  <c r="O123" i="6" s="1"/>
  <c r="O124" i="6" s="1"/>
  <c r="O125" i="6" s="1"/>
  <c r="O126" i="6" s="1"/>
  <c r="O127" i="6" s="1"/>
  <c r="O128" i="6" s="1"/>
  <c r="O129" i="6" s="1"/>
  <c r="O130" i="6" s="1"/>
  <c r="O131" i="6" s="1"/>
  <c r="O132" i="6" s="1"/>
  <c r="O133" i="6" s="1"/>
  <c r="O134" i="6" s="1"/>
  <c r="O135" i="6" s="1"/>
  <c r="O136" i="6" s="1"/>
  <c r="O137" i="6" s="1"/>
  <c r="O138" i="6" s="1"/>
  <c r="O139" i="6" s="1"/>
  <c r="O140" i="6" s="1"/>
  <c r="O141" i="6" s="1"/>
  <c r="O142" i="6" s="1"/>
  <c r="O143" i="6" s="1"/>
  <c r="O144" i="6" s="1"/>
  <c r="O145" i="6" s="1"/>
  <c r="O146" i="6" s="1"/>
  <c r="O147" i="6" s="1"/>
  <c r="O148" i="6" s="1"/>
  <c r="O149" i="6" s="1"/>
  <c r="O150" i="6" s="1"/>
  <c r="O40" i="4"/>
  <c r="O4" i="9"/>
  <c r="O5" i="9" s="1"/>
  <c r="O6" i="9" s="1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7" i="9" s="1"/>
  <c r="O68" i="9" s="1"/>
  <c r="O69" i="9" s="1"/>
  <c r="O70" i="9" s="1"/>
  <c r="O71" i="9" s="1"/>
  <c r="O72" i="9" s="1"/>
  <c r="O73" i="9" s="1"/>
  <c r="O74" i="9" s="1"/>
  <c r="O75" i="9" s="1"/>
  <c r="O76" i="9" s="1"/>
  <c r="O77" i="9" s="1"/>
  <c r="O78" i="9" s="1"/>
  <c r="O79" i="9" s="1"/>
  <c r="O80" i="9" s="1"/>
  <c r="O81" i="9" s="1"/>
  <c r="O82" i="9" s="1"/>
  <c r="O83" i="9" s="1"/>
  <c r="O84" i="9" s="1"/>
  <c r="O85" i="9" s="1"/>
  <c r="O86" i="9" s="1"/>
  <c r="O87" i="9" s="1"/>
  <c r="O88" i="9" s="1"/>
  <c r="O89" i="9" s="1"/>
  <c r="O90" i="9" s="1"/>
  <c r="O91" i="9" s="1"/>
  <c r="O92" i="9" s="1"/>
  <c r="O93" i="9" s="1"/>
  <c r="O94" i="9" s="1"/>
  <c r="O95" i="9" s="1"/>
  <c r="O96" i="9" s="1"/>
  <c r="O97" i="9" s="1"/>
  <c r="O98" i="9" s="1"/>
  <c r="O99" i="9" s="1"/>
  <c r="O100" i="9" s="1"/>
  <c r="O101" i="9" s="1"/>
  <c r="O102" i="9" s="1"/>
  <c r="O103" i="9" s="1"/>
  <c r="O104" i="9" s="1"/>
  <c r="O105" i="9" s="1"/>
  <c r="O106" i="9" s="1"/>
  <c r="O107" i="9" s="1"/>
  <c r="O108" i="9" s="1"/>
  <c r="O109" i="9" s="1"/>
  <c r="O110" i="9" s="1"/>
  <c r="O111" i="9" s="1"/>
  <c r="O112" i="9" s="1"/>
  <c r="O113" i="9" s="1"/>
  <c r="O114" i="9" s="1"/>
  <c r="O115" i="9" s="1"/>
  <c r="O116" i="9" s="1"/>
  <c r="O117" i="9" s="1"/>
  <c r="O118" i="9" s="1"/>
  <c r="O119" i="9" s="1"/>
  <c r="O120" i="9" s="1"/>
  <c r="O121" i="9" s="1"/>
  <c r="O122" i="9" s="1"/>
  <c r="O123" i="9" s="1"/>
  <c r="O124" i="9" s="1"/>
  <c r="O125" i="9" s="1"/>
  <c r="O126" i="9" s="1"/>
  <c r="O127" i="9" s="1"/>
  <c r="O128" i="9" s="1"/>
  <c r="O129" i="9" s="1"/>
  <c r="O130" i="9" s="1"/>
  <c r="O131" i="9" s="1"/>
  <c r="O132" i="9" s="1"/>
  <c r="O133" i="9" s="1"/>
  <c r="O134" i="9" s="1"/>
  <c r="O135" i="9" s="1"/>
  <c r="O136" i="9" s="1"/>
  <c r="O137" i="9" s="1"/>
  <c r="O138" i="9" s="1"/>
  <c r="O139" i="9" s="1"/>
  <c r="O140" i="9" s="1"/>
  <c r="O141" i="9" s="1"/>
  <c r="O142" i="9" s="1"/>
  <c r="O143" i="9" s="1"/>
  <c r="O144" i="9" s="1"/>
  <c r="O145" i="9" s="1"/>
  <c r="O146" i="9" s="1"/>
  <c r="O147" i="9" s="1"/>
  <c r="O148" i="9" s="1"/>
  <c r="O149" i="9" s="1"/>
  <c r="O150" i="9" s="1"/>
  <c r="O50" i="5"/>
  <c r="O51" i="5" s="1"/>
  <c r="O52" i="5" s="1"/>
  <c r="O4" i="5"/>
  <c r="O5" i="5" s="1"/>
  <c r="O6" i="5" s="1"/>
  <c r="O7" i="5" s="1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J70" i="15" s="1"/>
  <c r="K70" i="15" s="1"/>
  <c r="O61" i="5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O74" i="5" s="1"/>
  <c r="O75" i="5" s="1"/>
  <c r="O76" i="5" s="1"/>
  <c r="O77" i="5" s="1"/>
  <c r="O78" i="5" s="1"/>
  <c r="O79" i="5" s="1"/>
  <c r="O80" i="5" s="1"/>
  <c r="O81" i="5" s="1"/>
  <c r="O82" i="5" s="1"/>
  <c r="O83" i="5" s="1"/>
  <c r="O84" i="5" s="1"/>
  <c r="O85" i="5" s="1"/>
  <c r="O86" i="5" s="1"/>
  <c r="O87" i="5" s="1"/>
  <c r="O88" i="5" s="1"/>
  <c r="O89" i="5" s="1"/>
  <c r="O90" i="5" s="1"/>
  <c r="O91" i="5" s="1"/>
  <c r="O92" i="5" s="1"/>
  <c r="O93" i="5" s="1"/>
  <c r="O94" i="5" s="1"/>
  <c r="O95" i="5" s="1"/>
  <c r="O96" i="5" s="1"/>
  <c r="O97" i="5" s="1"/>
  <c r="O98" i="5" s="1"/>
  <c r="O99" i="5" s="1"/>
  <c r="O100" i="5" s="1"/>
  <c r="O101" i="5" s="1"/>
  <c r="O102" i="5" s="1"/>
  <c r="O103" i="5" s="1"/>
  <c r="O104" i="5" s="1"/>
  <c r="O105" i="5" s="1"/>
  <c r="O106" i="5" s="1"/>
  <c r="O107" i="5" s="1"/>
  <c r="O108" i="5" s="1"/>
  <c r="O109" i="5" s="1"/>
  <c r="O110" i="5" s="1"/>
  <c r="O111" i="5" s="1"/>
  <c r="O112" i="5" s="1"/>
  <c r="O113" i="5" s="1"/>
  <c r="O114" i="5" s="1"/>
  <c r="O115" i="5" s="1"/>
  <c r="O116" i="5" s="1"/>
  <c r="O117" i="5" s="1"/>
  <c r="O118" i="5" s="1"/>
  <c r="O119" i="5" s="1"/>
  <c r="O120" i="5" s="1"/>
  <c r="O121" i="5" s="1"/>
  <c r="O122" i="5" s="1"/>
  <c r="O123" i="5" s="1"/>
  <c r="O124" i="5" s="1"/>
  <c r="O125" i="5" s="1"/>
  <c r="O126" i="5" s="1"/>
  <c r="O127" i="5" s="1"/>
  <c r="O128" i="5" s="1"/>
  <c r="O129" i="5" s="1"/>
  <c r="O130" i="5" s="1"/>
  <c r="O131" i="5" s="1"/>
  <c r="O132" i="5" s="1"/>
  <c r="O133" i="5" s="1"/>
  <c r="O134" i="5" s="1"/>
  <c r="O135" i="5" s="1"/>
  <c r="O136" i="5" s="1"/>
  <c r="O137" i="5" s="1"/>
  <c r="O138" i="5" s="1"/>
  <c r="O139" i="5" s="1"/>
  <c r="O140" i="5" s="1"/>
  <c r="O141" i="5" s="1"/>
  <c r="O142" i="5" s="1"/>
  <c r="O143" i="5" s="1"/>
  <c r="O144" i="5" s="1"/>
  <c r="O145" i="5" s="1"/>
  <c r="O146" i="5" s="1"/>
  <c r="O147" i="5" s="1"/>
  <c r="O148" i="5" s="1"/>
  <c r="O149" i="5" s="1"/>
  <c r="O150" i="5" s="1"/>
  <c r="O4" i="12"/>
  <c r="O5" i="12" s="1"/>
  <c r="O6" i="12" s="1"/>
  <c r="O7" i="12" s="1"/>
  <c r="O8" i="12" s="1"/>
  <c r="O9" i="12" s="1"/>
  <c r="O10" i="12" s="1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O63" i="12" s="1"/>
  <c r="O64" i="12" s="1"/>
  <c r="O65" i="12" s="1"/>
  <c r="O66" i="12" s="1"/>
  <c r="O67" i="12" s="1"/>
  <c r="O68" i="12" s="1"/>
  <c r="O69" i="12" s="1"/>
  <c r="O70" i="12" s="1"/>
  <c r="O71" i="12" s="1"/>
  <c r="O72" i="12" s="1"/>
  <c r="O73" i="12" s="1"/>
  <c r="O74" i="12" s="1"/>
  <c r="O75" i="12" s="1"/>
  <c r="O76" i="12" s="1"/>
  <c r="O77" i="12" s="1"/>
  <c r="O78" i="12" s="1"/>
  <c r="O79" i="12" s="1"/>
  <c r="O80" i="12" s="1"/>
  <c r="O81" i="12" s="1"/>
  <c r="O82" i="12" s="1"/>
  <c r="O83" i="12" s="1"/>
  <c r="O84" i="12" s="1"/>
  <c r="O85" i="12" s="1"/>
  <c r="O86" i="12" s="1"/>
  <c r="O87" i="12" s="1"/>
  <c r="O88" i="12" s="1"/>
  <c r="O89" i="12" s="1"/>
  <c r="O90" i="12" s="1"/>
  <c r="O91" i="12" s="1"/>
  <c r="O92" i="12" s="1"/>
  <c r="O93" i="12" s="1"/>
  <c r="O94" i="12" s="1"/>
  <c r="O95" i="12" s="1"/>
  <c r="O96" i="12" s="1"/>
  <c r="O97" i="12" s="1"/>
  <c r="O98" i="12" s="1"/>
  <c r="O99" i="12" s="1"/>
  <c r="O100" i="12" s="1"/>
  <c r="O101" i="12" s="1"/>
  <c r="O102" i="12" s="1"/>
  <c r="O103" i="12" s="1"/>
  <c r="O104" i="12" s="1"/>
  <c r="O105" i="12" s="1"/>
  <c r="O106" i="12" s="1"/>
  <c r="O107" i="12" s="1"/>
  <c r="O108" i="12" s="1"/>
  <c r="O109" i="12" s="1"/>
  <c r="O110" i="12" s="1"/>
  <c r="O111" i="12" s="1"/>
  <c r="O112" i="12" s="1"/>
  <c r="O113" i="12" s="1"/>
  <c r="O114" i="12" s="1"/>
  <c r="O115" i="12" s="1"/>
  <c r="O116" i="12" s="1"/>
  <c r="O117" i="12" s="1"/>
  <c r="O118" i="12" s="1"/>
  <c r="O119" i="12" s="1"/>
  <c r="O120" i="12" s="1"/>
  <c r="O121" i="12" s="1"/>
  <c r="O122" i="12" s="1"/>
  <c r="O123" i="12" s="1"/>
  <c r="O124" i="12" s="1"/>
  <c r="O125" i="12" s="1"/>
  <c r="O126" i="12" s="1"/>
  <c r="O127" i="12" s="1"/>
  <c r="O128" i="12" s="1"/>
  <c r="O129" i="12" s="1"/>
  <c r="O130" i="12" s="1"/>
  <c r="O131" i="12" s="1"/>
  <c r="O132" i="12" s="1"/>
  <c r="O133" i="12" s="1"/>
  <c r="O134" i="12" s="1"/>
  <c r="O135" i="12" s="1"/>
  <c r="O136" i="12" s="1"/>
  <c r="O137" i="12" s="1"/>
  <c r="O138" i="12" s="1"/>
  <c r="O139" i="12" s="1"/>
  <c r="O140" i="12" s="1"/>
  <c r="O141" i="12" s="1"/>
  <c r="O142" i="12" s="1"/>
  <c r="O143" i="12" s="1"/>
  <c r="O144" i="12" s="1"/>
  <c r="O145" i="12" s="1"/>
  <c r="O146" i="12" s="1"/>
  <c r="O147" i="12" s="1"/>
  <c r="O148" i="12" s="1"/>
  <c r="O149" i="12" s="1"/>
  <c r="O150" i="12" s="1"/>
  <c r="O4" i="10"/>
  <c r="O5" i="10" s="1"/>
  <c r="O6" i="10" s="1"/>
  <c r="O7" i="10" s="1"/>
  <c r="O8" i="10" s="1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7" i="10" s="1"/>
  <c r="O68" i="10" s="1"/>
  <c r="O69" i="10" s="1"/>
  <c r="O70" i="10" s="1"/>
  <c r="O71" i="10" s="1"/>
  <c r="O72" i="10" s="1"/>
  <c r="O73" i="10" s="1"/>
  <c r="O74" i="10" s="1"/>
  <c r="O75" i="10" s="1"/>
  <c r="O76" i="10" s="1"/>
  <c r="O77" i="10" s="1"/>
  <c r="O78" i="10" s="1"/>
  <c r="O79" i="10" s="1"/>
  <c r="O80" i="10" s="1"/>
  <c r="O81" i="10" s="1"/>
  <c r="O82" i="10" s="1"/>
  <c r="O83" i="10" s="1"/>
  <c r="O84" i="10" s="1"/>
  <c r="O85" i="10" s="1"/>
  <c r="O86" i="10" s="1"/>
  <c r="O87" i="10" s="1"/>
  <c r="O88" i="10" s="1"/>
  <c r="O89" i="10" s="1"/>
  <c r="O90" i="10" s="1"/>
  <c r="O91" i="10" s="1"/>
  <c r="O92" i="10" s="1"/>
  <c r="O93" i="10" s="1"/>
  <c r="O94" i="10" s="1"/>
  <c r="O95" i="10" s="1"/>
  <c r="O96" i="10" s="1"/>
  <c r="O97" i="10" s="1"/>
  <c r="O98" i="10" s="1"/>
  <c r="O99" i="10" s="1"/>
  <c r="O100" i="10" s="1"/>
  <c r="O101" i="10" s="1"/>
  <c r="O102" i="10" s="1"/>
  <c r="O103" i="10" s="1"/>
  <c r="O104" i="10" s="1"/>
  <c r="O105" i="10" s="1"/>
  <c r="O106" i="10" s="1"/>
  <c r="O107" i="10" s="1"/>
  <c r="O108" i="10" s="1"/>
  <c r="O109" i="10" s="1"/>
  <c r="O110" i="10" s="1"/>
  <c r="O111" i="10" s="1"/>
  <c r="O112" i="10" s="1"/>
  <c r="O113" i="10" s="1"/>
  <c r="O114" i="10" s="1"/>
  <c r="O115" i="10" s="1"/>
  <c r="O116" i="10" s="1"/>
  <c r="O117" i="10" s="1"/>
  <c r="O118" i="10" s="1"/>
  <c r="O119" i="10" s="1"/>
  <c r="O120" i="10" s="1"/>
  <c r="O121" i="10" s="1"/>
  <c r="O122" i="10" s="1"/>
  <c r="O123" i="10" s="1"/>
  <c r="O124" i="10" s="1"/>
  <c r="O125" i="10" s="1"/>
  <c r="O126" i="10" s="1"/>
  <c r="O127" i="10" s="1"/>
  <c r="O128" i="10" s="1"/>
  <c r="O129" i="10" s="1"/>
  <c r="O130" i="10" s="1"/>
  <c r="O131" i="10" s="1"/>
  <c r="O132" i="10" s="1"/>
  <c r="O133" i="10" s="1"/>
  <c r="O134" i="10" s="1"/>
  <c r="O135" i="10" s="1"/>
  <c r="O136" i="10" s="1"/>
  <c r="O137" i="10" s="1"/>
  <c r="O138" i="10" s="1"/>
  <c r="O139" i="10" s="1"/>
  <c r="O140" i="10" s="1"/>
  <c r="O141" i="10" s="1"/>
  <c r="O142" i="10" s="1"/>
  <c r="O143" i="10" s="1"/>
  <c r="O144" i="10" s="1"/>
  <c r="O145" i="10" s="1"/>
  <c r="O146" i="10" s="1"/>
  <c r="O147" i="10" s="1"/>
  <c r="O148" i="10" s="1"/>
  <c r="O149" i="10" s="1"/>
  <c r="O150" i="10" s="1"/>
  <c r="O4" i="8"/>
  <c r="O5" i="8" s="1"/>
  <c r="O6" i="8" s="1"/>
  <c r="O7" i="8" s="1"/>
  <c r="O8" i="8" s="1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67" i="8" s="1"/>
  <c r="O68" i="8" s="1"/>
  <c r="O69" i="8" s="1"/>
  <c r="O70" i="8" s="1"/>
  <c r="O71" i="8" s="1"/>
  <c r="O72" i="8" s="1"/>
  <c r="O73" i="8" s="1"/>
  <c r="O74" i="8" s="1"/>
  <c r="O75" i="8" s="1"/>
  <c r="O76" i="8" s="1"/>
  <c r="O77" i="8" s="1"/>
  <c r="O78" i="8" s="1"/>
  <c r="O79" i="8" s="1"/>
  <c r="O80" i="8" s="1"/>
  <c r="O81" i="8" s="1"/>
  <c r="O82" i="8" s="1"/>
  <c r="O83" i="8" s="1"/>
  <c r="O84" i="8" s="1"/>
  <c r="O85" i="8" s="1"/>
  <c r="O86" i="8" s="1"/>
  <c r="O87" i="8" s="1"/>
  <c r="O88" i="8" s="1"/>
  <c r="O89" i="8" s="1"/>
  <c r="O90" i="8" s="1"/>
  <c r="O91" i="8" s="1"/>
  <c r="O92" i="8" s="1"/>
  <c r="O93" i="8" s="1"/>
  <c r="O94" i="8" s="1"/>
  <c r="O95" i="8" s="1"/>
  <c r="O96" i="8" s="1"/>
  <c r="O97" i="8" s="1"/>
  <c r="O98" i="8" s="1"/>
  <c r="O99" i="8" s="1"/>
  <c r="O100" i="8" s="1"/>
  <c r="O101" i="8" s="1"/>
  <c r="O102" i="8" s="1"/>
  <c r="O103" i="8" s="1"/>
  <c r="O104" i="8" s="1"/>
  <c r="O105" i="8" s="1"/>
  <c r="O106" i="8" s="1"/>
  <c r="O107" i="8" s="1"/>
  <c r="O108" i="8" s="1"/>
  <c r="O109" i="8" s="1"/>
  <c r="O110" i="8" s="1"/>
  <c r="O111" i="8" s="1"/>
  <c r="O112" i="8" s="1"/>
  <c r="O113" i="8" s="1"/>
  <c r="O114" i="8" s="1"/>
  <c r="O115" i="8" s="1"/>
  <c r="O116" i="8" s="1"/>
  <c r="O117" i="8" s="1"/>
  <c r="O118" i="8" s="1"/>
  <c r="O119" i="8" s="1"/>
  <c r="O120" i="8" s="1"/>
  <c r="O121" i="8" s="1"/>
  <c r="O122" i="8" s="1"/>
  <c r="O123" i="8" s="1"/>
  <c r="O124" i="8" s="1"/>
  <c r="O125" i="8" s="1"/>
  <c r="O126" i="8" s="1"/>
  <c r="O127" i="8" s="1"/>
  <c r="O128" i="8" s="1"/>
  <c r="O129" i="8" s="1"/>
  <c r="O130" i="8" s="1"/>
  <c r="O131" i="8" s="1"/>
  <c r="O132" i="8" s="1"/>
  <c r="O133" i="8" s="1"/>
  <c r="O134" i="8" s="1"/>
  <c r="O135" i="8" s="1"/>
  <c r="O136" i="8" s="1"/>
  <c r="O137" i="8" s="1"/>
  <c r="O138" i="8" s="1"/>
  <c r="O139" i="8" s="1"/>
  <c r="O140" i="8" s="1"/>
  <c r="O141" i="8" s="1"/>
  <c r="O142" i="8" s="1"/>
  <c r="O143" i="8" s="1"/>
  <c r="O144" i="8" s="1"/>
  <c r="O145" i="8" s="1"/>
  <c r="O146" i="8" s="1"/>
  <c r="O147" i="8" s="1"/>
  <c r="O148" i="8" s="1"/>
  <c r="O149" i="8" s="1"/>
  <c r="O150" i="8" s="1"/>
  <c r="O4" i="4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50" i="4"/>
  <c r="O70" i="4"/>
  <c r="O71" i="4" s="1"/>
  <c r="O72" i="4" s="1"/>
  <c r="O73" i="4" s="1"/>
  <c r="O74" i="4" s="1"/>
  <c r="O75" i="4" s="1"/>
  <c r="O76" i="4" s="1"/>
  <c r="O77" i="4" s="1"/>
  <c r="O78" i="4" s="1"/>
  <c r="O79" i="4" s="1"/>
  <c r="O80" i="4" s="1"/>
  <c r="O81" i="4" s="1"/>
  <c r="O82" i="4" s="1"/>
  <c r="O83" i="4" s="1"/>
  <c r="O84" i="4" s="1"/>
  <c r="O85" i="4" s="1"/>
  <c r="O86" i="4" s="1"/>
  <c r="O87" i="4" s="1"/>
  <c r="O88" i="4" s="1"/>
  <c r="O89" i="4" s="1"/>
  <c r="O90" i="4" s="1"/>
  <c r="O91" i="4" s="1"/>
  <c r="O92" i="4" s="1"/>
  <c r="O93" i="4" s="1"/>
  <c r="O94" i="4" s="1"/>
  <c r="O95" i="4" s="1"/>
  <c r="O96" i="4" s="1"/>
  <c r="O97" i="4" s="1"/>
  <c r="O98" i="4" s="1"/>
  <c r="O99" i="4" s="1"/>
  <c r="O100" i="4" s="1"/>
  <c r="O101" i="4" s="1"/>
  <c r="O102" i="4" s="1"/>
  <c r="O103" i="4" s="1"/>
  <c r="O104" i="4" s="1"/>
  <c r="O105" i="4" s="1"/>
  <c r="O106" i="4" s="1"/>
  <c r="O107" i="4" s="1"/>
  <c r="O108" i="4" s="1"/>
  <c r="O109" i="4" s="1"/>
  <c r="O110" i="4" s="1"/>
  <c r="O111" i="4" s="1"/>
  <c r="O112" i="4" s="1"/>
  <c r="O113" i="4" s="1"/>
  <c r="O114" i="4" s="1"/>
  <c r="O115" i="4" s="1"/>
  <c r="O116" i="4" s="1"/>
  <c r="O117" i="4" s="1"/>
  <c r="O118" i="4" s="1"/>
  <c r="O119" i="4" s="1"/>
  <c r="O120" i="4" s="1"/>
  <c r="O121" i="4" s="1"/>
  <c r="O122" i="4" s="1"/>
  <c r="O123" i="4" s="1"/>
  <c r="O124" i="4" s="1"/>
  <c r="O125" i="4" s="1"/>
  <c r="O126" i="4" s="1"/>
  <c r="O127" i="4" s="1"/>
  <c r="O128" i="4" s="1"/>
  <c r="O129" i="4" s="1"/>
  <c r="O130" i="4" s="1"/>
  <c r="O131" i="4" s="1"/>
  <c r="O132" i="4" s="1"/>
  <c r="O133" i="4" s="1"/>
  <c r="O134" i="4" s="1"/>
  <c r="O135" i="4" s="1"/>
  <c r="O136" i="4" s="1"/>
  <c r="O137" i="4" s="1"/>
  <c r="O138" i="4" s="1"/>
  <c r="O139" i="4" s="1"/>
  <c r="O140" i="4" s="1"/>
  <c r="O141" i="4" s="1"/>
  <c r="O142" i="4" s="1"/>
  <c r="O143" i="4" s="1"/>
  <c r="O144" i="4" s="1"/>
  <c r="O145" i="4" s="1"/>
  <c r="O146" i="4" s="1"/>
  <c r="O147" i="4" s="1"/>
  <c r="O148" i="4" s="1"/>
  <c r="O149" i="4" s="1"/>
  <c r="O150" i="4" s="1"/>
  <c r="O4" i="3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4" i="25" l="1"/>
  <c r="O15" i="25" s="1"/>
  <c r="O16" i="25" s="1"/>
  <c r="AC22" i="14"/>
  <c r="W9" i="14"/>
  <c r="O4" i="13"/>
  <c r="O5" i="13" s="1"/>
  <c r="O6" i="13" s="1"/>
  <c r="O7" i="13" s="1"/>
  <c r="O8" i="13" s="1"/>
  <c r="O9" i="13" s="1"/>
  <c r="O10" i="13" s="1"/>
  <c r="O11" i="13" s="1"/>
  <c r="O12" i="13" s="1"/>
  <c r="O13" i="13" s="1"/>
  <c r="O14" i="13" s="1"/>
  <c r="O15" i="13" s="1"/>
  <c r="O16" i="13" s="1"/>
  <c r="O17" i="13" s="1"/>
  <c r="O18" i="13" s="1"/>
  <c r="O19" i="13" s="1"/>
  <c r="O20" i="13" s="1"/>
  <c r="O21" i="13" s="1"/>
  <c r="O22" i="13" s="1"/>
  <c r="O23" i="13" s="1"/>
  <c r="O24" i="13" s="1"/>
  <c r="O25" i="13" s="1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O67" i="13" s="1"/>
  <c r="O68" i="13" s="1"/>
  <c r="O69" i="13" s="1"/>
  <c r="O70" i="13" s="1"/>
  <c r="O71" i="13" s="1"/>
  <c r="O72" i="13" s="1"/>
  <c r="O73" i="13" s="1"/>
  <c r="O74" i="13" s="1"/>
  <c r="O75" i="13" s="1"/>
  <c r="O76" i="13" s="1"/>
  <c r="O77" i="13" s="1"/>
  <c r="O78" i="13" s="1"/>
  <c r="O79" i="13" s="1"/>
  <c r="O80" i="13" s="1"/>
  <c r="O81" i="13" s="1"/>
  <c r="O82" i="13" s="1"/>
  <c r="O83" i="13" s="1"/>
  <c r="O84" i="13" s="1"/>
  <c r="O85" i="13" s="1"/>
  <c r="O86" i="13" s="1"/>
  <c r="O87" i="13" s="1"/>
  <c r="O88" i="13" s="1"/>
  <c r="O89" i="13" s="1"/>
  <c r="O90" i="13" s="1"/>
  <c r="O91" i="13" s="1"/>
  <c r="O92" i="13" s="1"/>
  <c r="O93" i="13" s="1"/>
  <c r="O94" i="13" s="1"/>
  <c r="O95" i="13" s="1"/>
  <c r="O96" i="13" s="1"/>
  <c r="O97" i="13" s="1"/>
  <c r="O98" i="13" s="1"/>
  <c r="O99" i="13" s="1"/>
  <c r="O100" i="13" s="1"/>
  <c r="O101" i="13" s="1"/>
  <c r="O102" i="13" s="1"/>
  <c r="O103" i="13" s="1"/>
  <c r="O104" i="13" s="1"/>
  <c r="O105" i="13" s="1"/>
  <c r="O106" i="13" s="1"/>
  <c r="O107" i="13" s="1"/>
  <c r="O108" i="13" s="1"/>
  <c r="O109" i="13" s="1"/>
  <c r="O110" i="13" s="1"/>
  <c r="O111" i="13" s="1"/>
  <c r="O112" i="13" s="1"/>
  <c r="O113" i="13" s="1"/>
  <c r="O114" i="13" s="1"/>
  <c r="O115" i="13" s="1"/>
  <c r="O116" i="13" s="1"/>
  <c r="O117" i="13" s="1"/>
  <c r="O118" i="13" s="1"/>
  <c r="O119" i="13" s="1"/>
  <c r="O120" i="13" s="1"/>
  <c r="O121" i="13" s="1"/>
  <c r="O122" i="13" s="1"/>
  <c r="O123" i="13" s="1"/>
  <c r="O124" i="13" s="1"/>
  <c r="O125" i="13" s="1"/>
  <c r="O126" i="13" s="1"/>
  <c r="O127" i="13" s="1"/>
  <c r="O128" i="13" s="1"/>
  <c r="O129" i="13" s="1"/>
  <c r="O130" i="13" s="1"/>
  <c r="O131" i="13" s="1"/>
  <c r="O132" i="13" s="1"/>
  <c r="O133" i="13" s="1"/>
  <c r="O134" i="13" s="1"/>
  <c r="O135" i="13" s="1"/>
  <c r="O136" i="13" s="1"/>
  <c r="O137" i="13" s="1"/>
  <c r="O138" i="13" s="1"/>
  <c r="O139" i="13" s="1"/>
  <c r="O140" i="13" s="1"/>
  <c r="O141" i="13" s="1"/>
  <c r="O142" i="13" s="1"/>
  <c r="O143" i="13" s="1"/>
  <c r="O144" i="13" s="1"/>
  <c r="O145" i="13" s="1"/>
  <c r="O146" i="13" s="1"/>
  <c r="O147" i="13" s="1"/>
  <c r="O148" i="13" s="1"/>
  <c r="O149" i="13" s="1"/>
  <c r="O150" i="13" s="1"/>
  <c r="N34" i="15"/>
  <c r="O34" i="15" s="1"/>
  <c r="N27" i="15"/>
  <c r="O27" i="15" s="1"/>
  <c r="P20" i="15"/>
  <c r="R48" i="14"/>
  <c r="S48" i="14" s="1"/>
  <c r="R21" i="14"/>
  <c r="S21" i="14" s="1"/>
  <c r="R56" i="14"/>
  <c r="S56" i="14" s="1"/>
  <c r="N10" i="15"/>
  <c r="O10" i="15" s="1"/>
  <c r="N44" i="15"/>
  <c r="O44" i="15" s="1"/>
  <c r="P53" i="15"/>
  <c r="P12" i="15"/>
  <c r="Q12" i="15" s="1"/>
  <c r="P70" i="15"/>
  <c r="Q70" i="15" s="1"/>
  <c r="P46" i="15"/>
  <c r="R22" i="14"/>
  <c r="S22" i="14" s="1"/>
  <c r="R19" i="14"/>
  <c r="S19" i="14" s="1"/>
  <c r="R29" i="14"/>
  <c r="S29" i="14" s="1"/>
  <c r="R30" i="14"/>
  <c r="S30" i="14" s="1"/>
  <c r="R34" i="14"/>
  <c r="S34" i="14" s="1"/>
  <c r="R45" i="14"/>
  <c r="S45" i="14" s="1"/>
  <c r="R14" i="14"/>
  <c r="S14" i="14" s="1"/>
  <c r="R46" i="14"/>
  <c r="S46" i="14" s="1"/>
  <c r="P30" i="15"/>
  <c r="P29" i="15"/>
  <c r="P19" i="15"/>
  <c r="R13" i="14"/>
  <c r="S13" i="14" s="1"/>
  <c r="N7" i="15"/>
  <c r="O7" i="15" s="1"/>
  <c r="R9" i="14"/>
  <c r="S9" i="14" s="1"/>
  <c r="R33" i="14"/>
  <c r="S33" i="14" s="1"/>
  <c r="N53" i="15"/>
  <c r="O53" i="15" s="1"/>
  <c r="P26" i="15"/>
  <c r="P4" i="15"/>
  <c r="Q4" i="15" s="1"/>
  <c r="G4" i="15" s="1"/>
  <c r="P36" i="15"/>
  <c r="Q36" i="15" s="1"/>
  <c r="P22" i="15"/>
  <c r="P33" i="14"/>
  <c r="Q33" i="14" s="1"/>
  <c r="R27" i="14"/>
  <c r="S27" i="14" s="1"/>
  <c r="R23" i="14"/>
  <c r="S23" i="14" s="1"/>
  <c r="R11" i="14"/>
  <c r="S11" i="14" s="1"/>
  <c r="R47" i="14"/>
  <c r="S47" i="14" s="1"/>
  <c r="R55" i="14"/>
  <c r="S55" i="14" s="1"/>
  <c r="R43" i="14"/>
  <c r="S43" i="14" s="1"/>
  <c r="R10" i="14"/>
  <c r="S10" i="14" s="1"/>
  <c r="R53" i="14"/>
  <c r="S53" i="14" s="1"/>
  <c r="R18" i="14"/>
  <c r="S18" i="14" s="1"/>
  <c r="R26" i="14"/>
  <c r="S26" i="14" s="1"/>
  <c r="R32" i="14"/>
  <c r="S32" i="14" s="1"/>
  <c r="R35" i="14"/>
  <c r="S35" i="14" s="1"/>
  <c r="R24" i="14"/>
  <c r="S24" i="14" s="1"/>
  <c r="R74" i="14"/>
  <c r="S74" i="14" s="1"/>
  <c r="P52" i="14"/>
  <c r="Q52" i="14" s="1"/>
  <c r="R6" i="14"/>
  <c r="S6" i="14" s="1"/>
  <c r="R31" i="14"/>
  <c r="S31" i="14" s="1"/>
  <c r="R40" i="14"/>
  <c r="S40" i="14" s="1"/>
  <c r="R12" i="14"/>
  <c r="S12" i="14" s="1"/>
  <c r="R20" i="14"/>
  <c r="S20" i="14" s="1"/>
  <c r="R49" i="14"/>
  <c r="S49" i="14" s="1"/>
  <c r="R38" i="14"/>
  <c r="S38" i="14" s="1"/>
  <c r="R17" i="14"/>
  <c r="S17" i="14" s="1"/>
  <c r="R36" i="14"/>
  <c r="S36" i="14" s="1"/>
  <c r="R52" i="14"/>
  <c r="S52" i="14" s="1"/>
  <c r="R51" i="14"/>
  <c r="S51" i="14" s="1"/>
  <c r="R4" i="14"/>
  <c r="S4" i="14" s="1"/>
  <c r="R44" i="14"/>
  <c r="S44" i="14" s="1"/>
  <c r="R42" i="14"/>
  <c r="S42" i="14" s="1"/>
  <c r="P6" i="14"/>
  <c r="Q6" i="14" s="1"/>
  <c r="P17" i="14"/>
  <c r="Q17" i="14" s="1"/>
  <c r="P4" i="14"/>
  <c r="Q4" i="14" s="1"/>
  <c r="R94" i="14"/>
  <c r="S94" i="14" s="1"/>
  <c r="R8" i="14"/>
  <c r="S8" i="14" s="1"/>
  <c r="R16" i="14"/>
  <c r="S16" i="14" s="1"/>
  <c r="R28" i="14"/>
  <c r="S28" i="14" s="1"/>
  <c r="R25" i="14"/>
  <c r="S25" i="14" s="1"/>
  <c r="R37" i="14"/>
  <c r="S37" i="14" s="1"/>
  <c r="R7" i="14"/>
  <c r="S7" i="14" s="1"/>
  <c r="R15" i="14"/>
  <c r="S15" i="14" s="1"/>
  <c r="R67" i="14"/>
  <c r="S67" i="14" s="1"/>
  <c r="P16" i="14"/>
  <c r="Q16" i="14" s="1"/>
  <c r="P74" i="14"/>
  <c r="Q74" i="14" s="1"/>
  <c r="P20" i="14"/>
  <c r="Q20" i="14" s="1"/>
  <c r="P44" i="14"/>
  <c r="Q44" i="14" s="1"/>
  <c r="N15" i="15"/>
  <c r="O15" i="15" s="1"/>
  <c r="N54" i="15"/>
  <c r="O54" i="15" s="1"/>
  <c r="P48" i="15"/>
  <c r="P41" i="15"/>
  <c r="P8" i="15"/>
  <c r="P40" i="15"/>
  <c r="Q40" i="15" s="1"/>
  <c r="P50" i="15"/>
  <c r="Q50" i="15" s="1"/>
  <c r="P42" i="15"/>
  <c r="P21" i="15"/>
  <c r="P16" i="15"/>
  <c r="P32" i="15"/>
  <c r="P11" i="15"/>
  <c r="P45" i="15"/>
  <c r="P34" i="15"/>
  <c r="P13" i="15"/>
  <c r="Q13" i="15" s="1"/>
  <c r="P31" i="14"/>
  <c r="Q31" i="14" s="1"/>
  <c r="P50" i="14"/>
  <c r="Q50" i="14" s="1"/>
  <c r="P36" i="14"/>
  <c r="Q36" i="14" s="1"/>
  <c r="N39" i="15"/>
  <c r="O39" i="15" s="1"/>
  <c r="N9" i="15"/>
  <c r="O9" i="15" s="1"/>
  <c r="N19" i="15"/>
  <c r="O19" i="15" s="1"/>
  <c r="N41" i="15"/>
  <c r="O41" i="15" s="1"/>
  <c r="N61" i="15"/>
  <c r="O61" i="15" s="1"/>
  <c r="N37" i="15"/>
  <c r="O37" i="15" s="1"/>
  <c r="P44" i="15"/>
  <c r="P27" i="15"/>
  <c r="P15" i="15"/>
  <c r="P24" i="15"/>
  <c r="P28" i="15"/>
  <c r="P52" i="15"/>
  <c r="P25" i="15"/>
  <c r="P10" i="15"/>
  <c r="P35" i="15"/>
  <c r="Q35" i="15" s="1"/>
  <c r="P33" i="15"/>
  <c r="P14" i="15"/>
  <c r="P47" i="14"/>
  <c r="Q47" i="14" s="1"/>
  <c r="P32" i="14"/>
  <c r="Q32" i="14" s="1"/>
  <c r="N52" i="15"/>
  <c r="O52" i="15" s="1"/>
  <c r="N16" i="15"/>
  <c r="O16" i="15" s="1"/>
  <c r="N31" i="15"/>
  <c r="O31" i="15" s="1"/>
  <c r="N38" i="15"/>
  <c r="O38" i="15" s="1"/>
  <c r="P55" i="15"/>
  <c r="P54" i="15"/>
  <c r="P38" i="15"/>
  <c r="Q38" i="15" s="1"/>
  <c r="P23" i="15"/>
  <c r="Q23" i="15" s="1"/>
  <c r="P17" i="15"/>
  <c r="P39" i="15"/>
  <c r="Q39" i="15" s="1"/>
  <c r="P18" i="15"/>
  <c r="P7" i="15"/>
  <c r="Q7" i="15" s="1"/>
  <c r="P89" i="15"/>
  <c r="Q89" i="15" s="1"/>
  <c r="P43" i="15"/>
  <c r="P6" i="15"/>
  <c r="Q6" i="15" s="1"/>
  <c r="P5" i="15"/>
  <c r="Q5" i="15" s="1"/>
  <c r="P37" i="15"/>
  <c r="P31" i="15"/>
  <c r="P9" i="15"/>
  <c r="Q9" i="15" s="1"/>
  <c r="P94" i="14"/>
  <c r="Q94" i="14" s="1"/>
  <c r="P12" i="14"/>
  <c r="Q12" i="14" s="1"/>
  <c r="P14" i="14"/>
  <c r="Q14" i="14" s="1"/>
  <c r="P67" i="14"/>
  <c r="Q67" i="14" s="1"/>
  <c r="P25" i="14"/>
  <c r="Q25" i="14" s="1"/>
  <c r="P9" i="14"/>
  <c r="Q9" i="14" s="1"/>
  <c r="P40" i="14"/>
  <c r="Q40" i="14" s="1"/>
  <c r="P56" i="14"/>
  <c r="Q56" i="14" s="1"/>
  <c r="P51" i="14"/>
  <c r="Q51" i="14" s="1"/>
  <c r="P7" i="14"/>
  <c r="Q7" i="14" s="1"/>
  <c r="P13" i="14"/>
  <c r="Q13" i="14" s="1"/>
  <c r="P35" i="14"/>
  <c r="Q35" i="14" s="1"/>
  <c r="P43" i="14"/>
  <c r="Q43" i="14" s="1"/>
  <c r="P10" i="14"/>
  <c r="Q10" i="14" s="1"/>
  <c r="P19" i="14"/>
  <c r="Q19" i="14" s="1"/>
  <c r="P21" i="14"/>
  <c r="Q21" i="14" s="1"/>
  <c r="P8" i="14"/>
  <c r="Q8" i="14" s="1"/>
  <c r="P53" i="14"/>
  <c r="Q53" i="14" s="1"/>
  <c r="P42" i="14"/>
  <c r="Q42" i="14" s="1"/>
  <c r="P37" i="14"/>
  <c r="Q37" i="14" s="1"/>
  <c r="P29" i="14"/>
  <c r="Q29" i="14" s="1"/>
  <c r="P46" i="14"/>
  <c r="Q46" i="14" s="1"/>
  <c r="P30" i="14"/>
  <c r="Q30" i="14" s="1"/>
  <c r="P27" i="14"/>
  <c r="Q27" i="14" s="1"/>
  <c r="P11" i="14"/>
  <c r="Q11" i="14" s="1"/>
  <c r="P34" i="14"/>
  <c r="Q34" i="14" s="1"/>
  <c r="P48" i="14"/>
  <c r="Q48" i="14" s="1"/>
  <c r="P22" i="14"/>
  <c r="Q22" i="14" s="1"/>
  <c r="P49" i="14"/>
  <c r="Q49" i="14" s="1"/>
  <c r="P38" i="14"/>
  <c r="Q38" i="14" s="1"/>
  <c r="P18" i="14"/>
  <c r="Q18" i="14" s="1"/>
  <c r="P26" i="14"/>
  <c r="Q26" i="14" s="1"/>
  <c r="P15" i="14"/>
  <c r="Q15" i="14" s="1"/>
  <c r="P28" i="14"/>
  <c r="Q28" i="14" s="1"/>
  <c r="P45" i="14"/>
  <c r="Q45" i="14" s="1"/>
  <c r="P24" i="14"/>
  <c r="Q24" i="14" s="1"/>
  <c r="N57" i="14"/>
  <c r="O57" i="14" s="1"/>
  <c r="N40" i="14"/>
  <c r="O40" i="14" s="1"/>
  <c r="N28" i="15"/>
  <c r="O28" i="15" s="1"/>
  <c r="N6" i="15"/>
  <c r="O6" i="15" s="1"/>
  <c r="N12" i="15"/>
  <c r="O12" i="15" s="1"/>
  <c r="N23" i="15"/>
  <c r="O23" i="15" s="1"/>
  <c r="N49" i="15"/>
  <c r="O49" i="15" s="1"/>
  <c r="N33" i="15"/>
  <c r="O33" i="15" s="1"/>
  <c r="N20" i="15"/>
  <c r="O20" i="15" s="1"/>
  <c r="N40" i="15"/>
  <c r="O40" i="15" s="1"/>
  <c r="N42" i="15"/>
  <c r="O42" i="15" s="1"/>
  <c r="N24" i="14"/>
  <c r="O24" i="14" s="1"/>
  <c r="N49" i="14"/>
  <c r="O49" i="14" s="1"/>
  <c r="N38" i="14"/>
  <c r="O38" i="14" s="1"/>
  <c r="N32" i="14"/>
  <c r="O32" i="14" s="1"/>
  <c r="N56" i="14"/>
  <c r="O56" i="14" s="1"/>
  <c r="N4" i="14"/>
  <c r="O4" i="14" s="1"/>
  <c r="N11" i="15"/>
  <c r="O11" i="15" s="1"/>
  <c r="N25" i="15"/>
  <c r="O25" i="15" s="1"/>
  <c r="N30" i="15"/>
  <c r="O30" i="15" s="1"/>
  <c r="N46" i="15"/>
  <c r="O46" i="15" s="1"/>
  <c r="N17" i="15"/>
  <c r="O17" i="15" s="1"/>
  <c r="N14" i="15"/>
  <c r="O14" i="15" s="1"/>
  <c r="N43" i="15"/>
  <c r="O43" i="15" s="1"/>
  <c r="N36" i="15"/>
  <c r="O36" i="15" s="1"/>
  <c r="N24" i="15"/>
  <c r="O24" i="15" s="1"/>
  <c r="N55" i="15"/>
  <c r="O55" i="15" s="1"/>
  <c r="N26" i="15"/>
  <c r="O26" i="15" s="1"/>
  <c r="N70" i="15"/>
  <c r="O70" i="15" s="1"/>
  <c r="N35" i="15"/>
  <c r="O35" i="15" s="1"/>
  <c r="N29" i="15"/>
  <c r="O29" i="15" s="1"/>
  <c r="N8" i="15"/>
  <c r="O8" i="15" s="1"/>
  <c r="N9" i="14"/>
  <c r="O9" i="14" s="1"/>
  <c r="N13" i="14"/>
  <c r="O13" i="14" s="1"/>
  <c r="N36" i="14"/>
  <c r="O36" i="14" s="1"/>
  <c r="N96" i="14"/>
  <c r="O96" i="14" s="1"/>
  <c r="N33" i="14"/>
  <c r="O33" i="14" s="1"/>
  <c r="N42" i="14"/>
  <c r="O42" i="14" s="1"/>
  <c r="N18" i="15"/>
  <c r="O18" i="15" s="1"/>
  <c r="N50" i="15"/>
  <c r="O50" i="15" s="1"/>
  <c r="N32" i="15"/>
  <c r="O32" i="15" s="1"/>
  <c r="N5" i="15"/>
  <c r="O5" i="15" s="1"/>
  <c r="N22" i="15"/>
  <c r="O22" i="15" s="1"/>
  <c r="N45" i="15"/>
  <c r="O45" i="15" s="1"/>
  <c r="N48" i="15"/>
  <c r="O48" i="15" s="1"/>
  <c r="N89" i="15"/>
  <c r="O89" i="15" s="1"/>
  <c r="N21" i="15"/>
  <c r="O21" i="15" s="1"/>
  <c r="N27" i="14"/>
  <c r="O27" i="14" s="1"/>
  <c r="N23" i="14"/>
  <c r="O23" i="14" s="1"/>
  <c r="N11" i="14"/>
  <c r="O11" i="14" s="1"/>
  <c r="N34" i="14"/>
  <c r="O34" i="14" s="1"/>
  <c r="N48" i="14"/>
  <c r="O48" i="14" s="1"/>
  <c r="N22" i="14"/>
  <c r="O22" i="14" s="1"/>
  <c r="N16" i="14"/>
  <c r="O16" i="14" s="1"/>
  <c r="N25" i="14"/>
  <c r="O25" i="14" s="1"/>
  <c r="N8" i="14"/>
  <c r="O8" i="14" s="1"/>
  <c r="N53" i="14"/>
  <c r="O53" i="14" s="1"/>
  <c r="N44" i="14"/>
  <c r="O44" i="14" s="1"/>
  <c r="N51" i="14"/>
  <c r="O51" i="14" s="1"/>
  <c r="N15" i="14"/>
  <c r="O15" i="14" s="1"/>
  <c r="N30" i="14"/>
  <c r="O30" i="14" s="1"/>
  <c r="N6" i="14"/>
  <c r="O6" i="14" s="1"/>
  <c r="N31" i="14"/>
  <c r="O31" i="14" s="1"/>
  <c r="N50" i="14"/>
  <c r="O50" i="14" s="1"/>
  <c r="N47" i="14"/>
  <c r="O47" i="14" s="1"/>
  <c r="N100" i="14"/>
  <c r="O100" i="14" s="1"/>
  <c r="N55" i="14"/>
  <c r="O55" i="14" s="1"/>
  <c r="N14" i="14"/>
  <c r="O14" i="14" s="1"/>
  <c r="N19" i="14"/>
  <c r="O19" i="14" s="1"/>
  <c r="N21" i="14"/>
  <c r="O21" i="14" s="1"/>
  <c r="N29" i="14"/>
  <c r="O29" i="14" s="1"/>
  <c r="N28" i="14"/>
  <c r="O28" i="14" s="1"/>
  <c r="N45" i="14"/>
  <c r="O45" i="14" s="1"/>
  <c r="N37" i="14"/>
  <c r="O37" i="14" s="1"/>
  <c r="N5" i="14"/>
  <c r="O5" i="14" s="1"/>
  <c r="N35" i="14"/>
  <c r="O35" i="14" s="1"/>
  <c r="N67" i="14"/>
  <c r="O67" i="14" s="1"/>
  <c r="N94" i="14"/>
  <c r="O94" i="14" s="1"/>
  <c r="N12" i="14"/>
  <c r="O12" i="14" s="1"/>
  <c r="N43" i="14"/>
  <c r="O43" i="14" s="1"/>
  <c r="N10" i="14"/>
  <c r="O10" i="14" s="1"/>
  <c r="N18" i="14"/>
  <c r="O18" i="14" s="1"/>
  <c r="N26" i="14"/>
  <c r="O26" i="14" s="1"/>
  <c r="N20" i="14"/>
  <c r="O20" i="14" s="1"/>
  <c r="N64" i="14"/>
  <c r="O64" i="14" s="1"/>
  <c r="N46" i="14"/>
  <c r="O46" i="14" s="1"/>
  <c r="N41" i="14"/>
  <c r="O41" i="14" s="1"/>
  <c r="L50" i="14"/>
  <c r="M50" i="14" s="1"/>
  <c r="L19" i="14"/>
  <c r="M19" i="14" s="1"/>
  <c r="L8" i="14"/>
  <c r="M8" i="14" s="1"/>
  <c r="L67" i="14"/>
  <c r="M67" i="14" s="1"/>
  <c r="L6" i="14"/>
  <c r="M6" i="14" s="1"/>
  <c r="L34" i="14"/>
  <c r="M34" i="14" s="1"/>
  <c r="L51" i="14"/>
  <c r="M51" i="14" s="1"/>
  <c r="L53" i="14"/>
  <c r="M53" i="14" s="1"/>
  <c r="L37" i="14"/>
  <c r="M37" i="14" s="1"/>
  <c r="L94" i="14"/>
  <c r="M94" i="14" s="1"/>
  <c r="L47" i="14"/>
  <c r="M47" i="14" s="1"/>
  <c r="L100" i="14"/>
  <c r="M100" i="14" s="1"/>
  <c r="L55" i="14"/>
  <c r="M55" i="14" s="1"/>
  <c r="L43" i="14"/>
  <c r="M43" i="14" s="1"/>
  <c r="L10" i="14"/>
  <c r="M10" i="14" s="1"/>
  <c r="L18" i="14"/>
  <c r="M18" i="14" s="1"/>
  <c r="L26" i="14"/>
  <c r="M26" i="14" s="1"/>
  <c r="L28" i="14"/>
  <c r="M28" i="14" s="1"/>
  <c r="L45" i="14"/>
  <c r="M45" i="14" s="1"/>
  <c r="L41" i="14"/>
  <c r="M41" i="14" s="1"/>
  <c r="L46" i="14"/>
  <c r="M46" i="14" s="1"/>
  <c r="L48" i="14"/>
  <c r="M48" i="14" s="1"/>
  <c r="L22" i="14"/>
  <c r="M22" i="14" s="1"/>
  <c r="L14" i="14"/>
  <c r="M14" i="14" s="1"/>
  <c r="L21" i="14"/>
  <c r="M21" i="14" s="1"/>
  <c r="L29" i="14"/>
  <c r="M29" i="14" s="1"/>
  <c r="L13" i="14"/>
  <c r="M13" i="14" s="1"/>
  <c r="L12" i="14"/>
  <c r="M12" i="14" s="1"/>
  <c r="L49" i="14"/>
  <c r="M49" i="14" s="1"/>
  <c r="L38" i="14"/>
  <c r="M38" i="14" s="1"/>
  <c r="L24" i="14"/>
  <c r="M24" i="14" s="1"/>
  <c r="L36" i="14"/>
  <c r="M36" i="14" s="1"/>
  <c r="L44" i="14"/>
  <c r="M44" i="14" s="1"/>
  <c r="L74" i="14"/>
  <c r="M74" i="14" s="1"/>
  <c r="L20" i="14"/>
  <c r="M20" i="14" s="1"/>
  <c r="L96" i="14"/>
  <c r="M96" i="14" s="1"/>
  <c r="L56" i="14"/>
  <c r="M56" i="14" s="1"/>
  <c r="L33" i="14"/>
  <c r="M33" i="14" s="1"/>
  <c r="L42" i="14"/>
  <c r="M42" i="14" s="1"/>
  <c r="L31" i="14"/>
  <c r="M31" i="14" s="1"/>
  <c r="L5" i="14"/>
  <c r="M5" i="14" s="1"/>
  <c r="L35" i="14"/>
  <c r="M35" i="14" s="1"/>
  <c r="L27" i="14"/>
  <c r="M27" i="14" s="1"/>
  <c r="L23" i="14"/>
  <c r="M23" i="14" s="1"/>
  <c r="L11" i="14"/>
  <c r="M11" i="14" s="1"/>
  <c r="L16" i="14"/>
  <c r="M16" i="14" s="1"/>
  <c r="L32" i="14"/>
  <c r="M32" i="14" s="1"/>
  <c r="L25" i="14"/>
  <c r="M25" i="14" s="1"/>
  <c r="L57" i="14"/>
  <c r="M57" i="14" s="1"/>
  <c r="L9" i="14"/>
  <c r="M9" i="14" s="1"/>
  <c r="L40" i="14"/>
  <c r="M40" i="14" s="1"/>
  <c r="L64" i="14"/>
  <c r="M64" i="14" s="1"/>
  <c r="L15" i="14"/>
  <c r="M15" i="14" s="1"/>
  <c r="L7" i="14"/>
  <c r="M7" i="14" s="1"/>
  <c r="G72" i="15"/>
  <c r="G80" i="15"/>
  <c r="G60" i="15"/>
  <c r="G64" i="15"/>
  <c r="G73" i="15"/>
  <c r="G51" i="15"/>
  <c r="G62" i="15"/>
  <c r="G59" i="15"/>
  <c r="G91" i="15"/>
  <c r="G76" i="15"/>
  <c r="G63" i="15"/>
  <c r="G85" i="15"/>
  <c r="G88" i="15"/>
  <c r="G74" i="15"/>
  <c r="G67" i="15"/>
  <c r="G71" i="15"/>
  <c r="G65" i="15"/>
  <c r="G56" i="15"/>
  <c r="G79" i="15"/>
  <c r="G66" i="15"/>
  <c r="G87" i="15"/>
  <c r="G78" i="15"/>
  <c r="G82" i="15"/>
  <c r="G77" i="15"/>
  <c r="G75" i="15"/>
  <c r="G83" i="15"/>
  <c r="G68" i="15"/>
  <c r="AG12" i="15"/>
  <c r="AI12" i="15"/>
  <c r="G92" i="15"/>
  <c r="G69" i="15"/>
  <c r="G93" i="15"/>
  <c r="G57" i="15"/>
  <c r="G58" i="15"/>
  <c r="G81" i="15"/>
  <c r="G86" i="15"/>
  <c r="G90" i="15"/>
  <c r="G84" i="15"/>
  <c r="AE12" i="15"/>
  <c r="Y12" i="15"/>
  <c r="AA12" i="15"/>
  <c r="W12" i="15"/>
  <c r="G82" i="14"/>
  <c r="G59" i="14"/>
  <c r="G83" i="14"/>
  <c r="G95" i="14"/>
  <c r="G89" i="14"/>
  <c r="G76" i="14"/>
  <c r="U12" i="15"/>
  <c r="G101" i="14"/>
  <c r="G75" i="14"/>
  <c r="G72" i="14"/>
  <c r="G87" i="14"/>
  <c r="G97" i="14"/>
  <c r="G88" i="14"/>
  <c r="G80" i="14"/>
  <c r="G58" i="14"/>
  <c r="G69" i="14"/>
  <c r="G81" i="14"/>
  <c r="G84" i="14"/>
  <c r="G78" i="14"/>
  <c r="G99" i="14"/>
  <c r="G62" i="14"/>
  <c r="G79" i="14"/>
  <c r="G60" i="14"/>
  <c r="G91" i="14"/>
  <c r="G63" i="14"/>
  <c r="G85" i="14"/>
  <c r="G65" i="14"/>
  <c r="G86" i="14"/>
  <c r="G71" i="14"/>
  <c r="G70" i="14"/>
  <c r="G77" i="14"/>
  <c r="G61" i="14"/>
  <c r="G93" i="14"/>
  <c r="G66" i="14"/>
  <c r="G90" i="14"/>
  <c r="G92" i="14"/>
  <c r="G73" i="14"/>
  <c r="G98" i="14"/>
  <c r="G68" i="14"/>
  <c r="O4" i="7"/>
  <c r="L12" i="15"/>
  <c r="M12" i="15" s="1"/>
  <c r="AI9" i="14"/>
  <c r="AG9" i="14"/>
  <c r="AE9" i="14"/>
  <c r="AC9" i="14"/>
  <c r="AA9" i="14"/>
  <c r="U9" i="14"/>
  <c r="Y9" i="14"/>
  <c r="O4" i="2"/>
  <c r="AI12" i="14" s="1"/>
  <c r="H9" i="14"/>
  <c r="I9" i="14" s="1"/>
  <c r="J41" i="15"/>
  <c r="K41" i="15" s="1"/>
  <c r="J33" i="15"/>
  <c r="K33" i="15" s="1"/>
  <c r="J36" i="15"/>
  <c r="K36" i="15" s="1"/>
  <c r="H9" i="15"/>
  <c r="I9" i="15" s="1"/>
  <c r="J18" i="15"/>
  <c r="K18" i="15" s="1"/>
  <c r="J32" i="15"/>
  <c r="K32" i="15" s="1"/>
  <c r="J46" i="15"/>
  <c r="K46" i="15" s="1"/>
  <c r="J8" i="15"/>
  <c r="K8" i="15" s="1"/>
  <c r="J7" i="15"/>
  <c r="K7" i="15" s="1"/>
  <c r="J31" i="15"/>
  <c r="K31" i="15" s="1"/>
  <c r="J29" i="15"/>
  <c r="K29" i="15" s="1"/>
  <c r="J15" i="15"/>
  <c r="K15" i="15" s="1"/>
  <c r="J22" i="15"/>
  <c r="K22" i="15" s="1"/>
  <c r="J37" i="15"/>
  <c r="K37" i="15" s="1"/>
  <c r="J38" i="15"/>
  <c r="K38" i="15" s="1"/>
  <c r="H39" i="15"/>
  <c r="I39" i="15" s="1"/>
  <c r="J20" i="15"/>
  <c r="K20" i="15" s="1"/>
  <c r="J13" i="15"/>
  <c r="K13" i="15" s="1"/>
  <c r="J42" i="15"/>
  <c r="K42" i="15" s="1"/>
  <c r="H33" i="15"/>
  <c r="I33" i="15" s="1"/>
  <c r="J6" i="15"/>
  <c r="K6" i="15" s="1"/>
  <c r="J49" i="15"/>
  <c r="K49" i="15" s="1"/>
  <c r="J43" i="15"/>
  <c r="K43" i="15" s="1"/>
  <c r="H34" i="15"/>
  <c r="I34" i="15" s="1"/>
  <c r="J17" i="15"/>
  <c r="K17" i="15" s="1"/>
  <c r="J14" i="15"/>
  <c r="K14" i="15" s="1"/>
  <c r="J26" i="15"/>
  <c r="K26" i="15" s="1"/>
  <c r="J34" i="15"/>
  <c r="K34" i="15" s="1"/>
  <c r="J52" i="15"/>
  <c r="K52" i="15" s="1"/>
  <c r="J16" i="15"/>
  <c r="K16" i="15" s="1"/>
  <c r="J5" i="15"/>
  <c r="K5" i="15" s="1"/>
  <c r="J45" i="15"/>
  <c r="K45" i="15" s="1"/>
  <c r="J44" i="15"/>
  <c r="K44" i="15" s="1"/>
  <c r="J10" i="15"/>
  <c r="K10" i="15" s="1"/>
  <c r="H18" i="15"/>
  <c r="I18" i="15" s="1"/>
  <c r="H46" i="15"/>
  <c r="I46" i="15" s="1"/>
  <c r="H36" i="15"/>
  <c r="I36" i="15" s="1"/>
  <c r="H23" i="15"/>
  <c r="I23" i="15" s="1"/>
  <c r="H45" i="15"/>
  <c r="I45" i="15" s="1"/>
  <c r="H54" i="15"/>
  <c r="I54" i="15" s="1"/>
  <c r="H28" i="15"/>
  <c r="I28" i="15" s="1"/>
  <c r="H12" i="15"/>
  <c r="I12" i="15" s="1"/>
  <c r="H15" i="15"/>
  <c r="I15" i="15" s="1"/>
  <c r="H44" i="15"/>
  <c r="I44" i="15" s="1"/>
  <c r="H7" i="15"/>
  <c r="I7" i="15" s="1"/>
  <c r="H24" i="15"/>
  <c r="I24" i="15" s="1"/>
  <c r="H55" i="15"/>
  <c r="I55" i="15" s="1"/>
  <c r="H10" i="15"/>
  <c r="I10" i="15" s="1"/>
  <c r="H21" i="15"/>
  <c r="I21" i="15" s="1"/>
  <c r="H89" i="15"/>
  <c r="I89" i="15" s="1"/>
  <c r="H35" i="15"/>
  <c r="I35" i="15" s="1"/>
  <c r="H22" i="15"/>
  <c r="I22" i="15" s="1"/>
  <c r="H53" i="15"/>
  <c r="I53" i="15" s="1"/>
  <c r="H31" i="15"/>
  <c r="I31" i="15" s="1"/>
  <c r="H41" i="15"/>
  <c r="I41" i="15" s="1"/>
  <c r="H27" i="15"/>
  <c r="I27" i="15" s="1"/>
  <c r="H49" i="15"/>
  <c r="I49" i="15" s="1"/>
  <c r="H20" i="15"/>
  <c r="I20" i="15" s="1"/>
  <c r="H40" i="15"/>
  <c r="I40" i="15" s="1"/>
  <c r="H26" i="15"/>
  <c r="I26" i="15" s="1"/>
  <c r="H14" i="15"/>
  <c r="I14" i="15" s="1"/>
  <c r="H29" i="15"/>
  <c r="I29" i="15" s="1"/>
  <c r="H17" i="15"/>
  <c r="I17" i="15" s="1"/>
  <c r="H43" i="15"/>
  <c r="I43" i="15" s="1"/>
  <c r="H13" i="15"/>
  <c r="I13" i="15" s="1"/>
  <c r="H37" i="15"/>
  <c r="I37" i="15" s="1"/>
  <c r="H38" i="15"/>
  <c r="I38" i="15" s="1"/>
  <c r="H6" i="15"/>
  <c r="I6" i="15" s="1"/>
  <c r="H52" i="15"/>
  <c r="I52" i="15" s="1"/>
  <c r="H16" i="15"/>
  <c r="I16" i="15" s="1"/>
  <c r="H19" i="15"/>
  <c r="I19" i="15" s="1"/>
  <c r="H48" i="15"/>
  <c r="I48" i="15" s="1"/>
  <c r="H70" i="15"/>
  <c r="I70" i="15" s="1"/>
  <c r="H42" i="15"/>
  <c r="I42" i="15" s="1"/>
  <c r="H11" i="15"/>
  <c r="I11" i="15" s="1"/>
  <c r="H25" i="15"/>
  <c r="I25" i="15" s="1"/>
  <c r="H30" i="15"/>
  <c r="I30" i="15" s="1"/>
  <c r="H50" i="15"/>
  <c r="I50" i="15" s="1"/>
  <c r="H32" i="15"/>
  <c r="I32" i="15" s="1"/>
  <c r="H5" i="15"/>
  <c r="I5" i="15" s="1"/>
  <c r="H8" i="15"/>
  <c r="I8" i="15" s="1"/>
  <c r="H61" i="15"/>
  <c r="I61" i="15" s="1"/>
  <c r="J9" i="14"/>
  <c r="K9" i="14" s="1"/>
  <c r="J13" i="14"/>
  <c r="K13" i="14" s="1"/>
  <c r="J48" i="14"/>
  <c r="K48" i="14" s="1"/>
  <c r="J53" i="14"/>
  <c r="K53" i="14" s="1"/>
  <c r="J7" i="14"/>
  <c r="K7" i="14" s="1"/>
  <c r="J56" i="14"/>
  <c r="K56" i="14" s="1"/>
  <c r="J45" i="14"/>
  <c r="K45" i="14" s="1"/>
  <c r="J46" i="14"/>
  <c r="K46" i="14" s="1"/>
  <c r="J12" i="14"/>
  <c r="K12" i="14" s="1"/>
  <c r="J19" i="14"/>
  <c r="K19" i="14" s="1"/>
  <c r="J24" i="14"/>
  <c r="K24" i="14" s="1"/>
  <c r="J49" i="14"/>
  <c r="K49" i="14" s="1"/>
  <c r="J26" i="14"/>
  <c r="K26" i="14" s="1"/>
  <c r="J57" i="14"/>
  <c r="K57" i="14" s="1"/>
  <c r="J40" i="14"/>
  <c r="K40" i="14" s="1"/>
  <c r="J44" i="14"/>
  <c r="K44" i="14" s="1"/>
  <c r="J42" i="14"/>
  <c r="K42" i="14" s="1"/>
  <c r="J34" i="14"/>
  <c r="K34" i="14" s="1"/>
  <c r="J22" i="14"/>
  <c r="K22" i="14" s="1"/>
  <c r="J23" i="14"/>
  <c r="K23" i="14" s="1"/>
  <c r="J47" i="14"/>
  <c r="K47" i="14" s="1"/>
  <c r="J33" i="14"/>
  <c r="K33" i="14" s="1"/>
  <c r="J30" i="14"/>
  <c r="K30" i="14" s="1"/>
  <c r="J6" i="14"/>
  <c r="K6" i="14" s="1"/>
  <c r="J21" i="14"/>
  <c r="K21" i="14" s="1"/>
  <c r="J41" i="14"/>
  <c r="K41" i="14" s="1"/>
  <c r="O17" i="25" l="1"/>
  <c r="R12" i="15"/>
  <c r="S12" i="15" s="1"/>
  <c r="G12" i="15" s="1"/>
  <c r="R43" i="15"/>
  <c r="R15" i="15"/>
  <c r="R20" i="15"/>
  <c r="R17" i="15"/>
  <c r="R31" i="15"/>
  <c r="R54" i="15"/>
  <c r="R19" i="15"/>
  <c r="R37" i="15"/>
  <c r="R24" i="15"/>
  <c r="R45" i="15"/>
  <c r="R35" i="15"/>
  <c r="S35" i="15" s="1"/>
  <c r="G35" i="15" s="1"/>
  <c r="R40" i="15"/>
  <c r="S40" i="15" s="1"/>
  <c r="G40" i="15" s="1"/>
  <c r="G5" i="14"/>
  <c r="R22" i="15"/>
  <c r="R53" i="15"/>
  <c r="R39" i="15"/>
  <c r="S39" i="15" s="1"/>
  <c r="G39" i="15" s="1"/>
  <c r="R10" i="15"/>
  <c r="R16" i="15"/>
  <c r="R21" i="15"/>
  <c r="R26" i="15"/>
  <c r="R89" i="15"/>
  <c r="S89" i="15" s="1"/>
  <c r="G89" i="15" s="1"/>
  <c r="R55" i="15"/>
  <c r="R32" i="15"/>
  <c r="R41" i="15"/>
  <c r="R48" i="15"/>
  <c r="R46" i="15"/>
  <c r="R36" i="15"/>
  <c r="S36" i="15" s="1"/>
  <c r="G36" i="15" s="1"/>
  <c r="R30" i="15"/>
  <c r="R5" i="15"/>
  <c r="S5" i="15" s="1"/>
  <c r="G5" i="15" s="1"/>
  <c r="R7" i="15"/>
  <c r="S7" i="15" s="1"/>
  <c r="G7" i="15" s="1"/>
  <c r="R23" i="15"/>
  <c r="S23" i="15" s="1"/>
  <c r="G23" i="15" s="1"/>
  <c r="R14" i="15"/>
  <c r="R25" i="15"/>
  <c r="R27" i="15"/>
  <c r="R42" i="15"/>
  <c r="R13" i="15"/>
  <c r="S13" i="15" s="1"/>
  <c r="G13" i="15" s="1"/>
  <c r="R34" i="15"/>
  <c r="R9" i="15"/>
  <c r="S9" i="15" s="1"/>
  <c r="R70" i="15"/>
  <c r="S70" i="15" s="1"/>
  <c r="G70" i="15" s="1"/>
  <c r="R29" i="15"/>
  <c r="R47" i="15"/>
  <c r="S47" i="15" s="1"/>
  <c r="G47" i="15" s="1"/>
  <c r="R6" i="15"/>
  <c r="S6" i="15" s="1"/>
  <c r="G6" i="15" s="1"/>
  <c r="R18" i="15"/>
  <c r="R38" i="15"/>
  <c r="S38" i="15" s="1"/>
  <c r="G38" i="15" s="1"/>
  <c r="R33" i="15"/>
  <c r="R28" i="15"/>
  <c r="R44" i="15"/>
  <c r="R8" i="15"/>
  <c r="R50" i="15"/>
  <c r="S50" i="15" s="1"/>
  <c r="G50" i="15" s="1"/>
  <c r="R11" i="15"/>
  <c r="G4" i="14"/>
  <c r="G100" i="14"/>
  <c r="G16" i="14"/>
  <c r="G64" i="14"/>
  <c r="G15" i="14"/>
  <c r="G27" i="14"/>
  <c r="G67" i="14"/>
  <c r="G22" i="14"/>
  <c r="G57" i="14"/>
  <c r="G6" i="14"/>
  <c r="AG9" i="15"/>
  <c r="AI9" i="15"/>
  <c r="AC9" i="15"/>
  <c r="AE9" i="15"/>
  <c r="Y9" i="15"/>
  <c r="AA9" i="15"/>
  <c r="U9" i="15"/>
  <c r="W9" i="15"/>
  <c r="G9" i="14"/>
  <c r="L9" i="15"/>
  <c r="M9" i="15" s="1"/>
  <c r="O5" i="7"/>
  <c r="AE12" i="14"/>
  <c r="AG12" i="14"/>
  <c r="H12" i="14"/>
  <c r="I12" i="14" s="1"/>
  <c r="Y12" i="14"/>
  <c r="AA12" i="14"/>
  <c r="U12" i="14"/>
  <c r="O5" i="2"/>
  <c r="W12" i="14"/>
  <c r="O18" i="25" l="1"/>
  <c r="G9" i="15"/>
  <c r="AG15" i="15"/>
  <c r="AI15" i="15"/>
  <c r="AC15" i="15"/>
  <c r="AE15" i="15"/>
  <c r="Y15" i="15"/>
  <c r="AA15" i="15"/>
  <c r="U15" i="15"/>
  <c r="W15" i="15"/>
  <c r="O6" i="7"/>
  <c r="Q15" i="15"/>
  <c r="S15" i="15"/>
  <c r="L15" i="15"/>
  <c r="M15" i="15" s="1"/>
  <c r="AG11" i="14"/>
  <c r="AI11" i="14"/>
  <c r="AE11" i="14"/>
  <c r="Y11" i="14"/>
  <c r="AA11" i="14"/>
  <c r="O6" i="2"/>
  <c r="W11" i="14"/>
  <c r="H11" i="14"/>
  <c r="I11" i="14" s="1"/>
  <c r="U11" i="14"/>
  <c r="O19" i="25" l="1"/>
  <c r="AC12" i="14"/>
  <c r="G12" i="14" s="1"/>
  <c r="G15" i="15"/>
  <c r="AG17" i="15"/>
  <c r="AI17" i="15"/>
  <c r="AC17" i="15"/>
  <c r="AE17" i="15"/>
  <c r="Y17" i="15"/>
  <c r="AA17" i="15"/>
  <c r="U17" i="15"/>
  <c r="W17" i="15"/>
  <c r="O7" i="7"/>
  <c r="S17" i="15"/>
  <c r="Q17" i="15"/>
  <c r="L17" i="15"/>
  <c r="M17" i="15" s="1"/>
  <c r="AG8" i="14"/>
  <c r="AI8" i="14"/>
  <c r="AC8" i="14"/>
  <c r="AE8" i="14"/>
  <c r="Y8" i="14"/>
  <c r="AA8" i="14"/>
  <c r="O7" i="2"/>
  <c r="W8" i="14"/>
  <c r="U8" i="14"/>
  <c r="H8" i="14"/>
  <c r="I8" i="14" s="1"/>
  <c r="O20" i="25" l="1"/>
  <c r="AC11" i="14"/>
  <c r="G11" i="14" s="1"/>
  <c r="G17" i="15"/>
  <c r="AG11" i="15"/>
  <c r="AI11" i="15"/>
  <c r="AC11" i="15"/>
  <c r="AE11" i="15"/>
  <c r="Y11" i="15"/>
  <c r="AA11" i="15"/>
  <c r="U11" i="15"/>
  <c r="W11" i="15"/>
  <c r="G8" i="14"/>
  <c r="O8" i="7"/>
  <c r="Q11" i="15"/>
  <c r="S11" i="15"/>
  <c r="L11" i="15"/>
  <c r="M11" i="15" s="1"/>
  <c r="AG13" i="14"/>
  <c r="AI13" i="14"/>
  <c r="AE13" i="14"/>
  <c r="Y13" i="14"/>
  <c r="AA13" i="14"/>
  <c r="O8" i="2"/>
  <c r="W13" i="14"/>
  <c r="U13" i="14"/>
  <c r="H13" i="14"/>
  <c r="I13" i="14" s="1"/>
  <c r="O21" i="25" l="1"/>
  <c r="G11" i="15"/>
  <c r="AG16" i="15"/>
  <c r="AI16" i="15"/>
  <c r="AC16" i="15"/>
  <c r="AE16" i="15"/>
  <c r="Y16" i="15"/>
  <c r="AA16" i="15"/>
  <c r="U16" i="15"/>
  <c r="W16" i="15"/>
  <c r="O9" i="7"/>
  <c r="S16" i="15"/>
  <c r="Q16" i="15"/>
  <c r="L16" i="15"/>
  <c r="M16" i="15" s="1"/>
  <c r="AG10" i="14"/>
  <c r="AI10" i="14"/>
  <c r="AE10" i="14"/>
  <c r="Y10" i="14"/>
  <c r="AA10" i="14"/>
  <c r="O9" i="2"/>
  <c r="W10" i="14"/>
  <c r="U10" i="14"/>
  <c r="H10" i="14"/>
  <c r="I10" i="14" s="1"/>
  <c r="O22" i="25" l="1"/>
  <c r="O23" i="25" s="1"/>
  <c r="AC20" i="14"/>
  <c r="G20" i="14" s="1"/>
  <c r="G16" i="15"/>
  <c r="AG21" i="15"/>
  <c r="AI21" i="15"/>
  <c r="AC21" i="15"/>
  <c r="AE21" i="15"/>
  <c r="Y21" i="15"/>
  <c r="AA21" i="15"/>
  <c r="U21" i="15"/>
  <c r="W21" i="15"/>
  <c r="O10" i="7"/>
  <c r="S21" i="15"/>
  <c r="L21" i="15"/>
  <c r="M21" i="15" s="1"/>
  <c r="Q21" i="15"/>
  <c r="AG19" i="14"/>
  <c r="AI19" i="14"/>
  <c r="AC19" i="14"/>
  <c r="AE19" i="14"/>
  <c r="Y19" i="14"/>
  <c r="AA19" i="14"/>
  <c r="O10" i="2"/>
  <c r="W19" i="14"/>
  <c r="H19" i="14"/>
  <c r="I19" i="14" s="1"/>
  <c r="U19" i="14"/>
  <c r="O24" i="25" l="1"/>
  <c r="O25" i="25" s="1"/>
  <c r="G21" i="15"/>
  <c r="AG14" i="15"/>
  <c r="AI14" i="15"/>
  <c r="AC14" i="15"/>
  <c r="AE14" i="15"/>
  <c r="Y14" i="15"/>
  <c r="AA14" i="15"/>
  <c r="U14" i="15"/>
  <c r="W14" i="15"/>
  <c r="G19" i="14"/>
  <c r="O11" i="7"/>
  <c r="L14" i="15"/>
  <c r="M14" i="15" s="1"/>
  <c r="S14" i="15"/>
  <c r="Q14" i="15"/>
  <c r="AG24" i="14"/>
  <c r="AI24" i="14"/>
  <c r="AE24" i="14"/>
  <c r="Y24" i="14"/>
  <c r="AA24" i="14"/>
  <c r="O11" i="2"/>
  <c r="W24" i="14"/>
  <c r="U24" i="14"/>
  <c r="H24" i="14"/>
  <c r="I24" i="14" s="1"/>
  <c r="O26" i="25" l="1"/>
  <c r="G14" i="15"/>
  <c r="AG22" i="15"/>
  <c r="AI22" i="15"/>
  <c r="AC22" i="15"/>
  <c r="AE22" i="15"/>
  <c r="Y22" i="15"/>
  <c r="AA22" i="15"/>
  <c r="U22" i="15"/>
  <c r="W22" i="15"/>
  <c r="O12" i="7"/>
  <c r="S22" i="15"/>
  <c r="Q22" i="15"/>
  <c r="L22" i="15"/>
  <c r="M22" i="15" s="1"/>
  <c r="AG28" i="14"/>
  <c r="AI28" i="14"/>
  <c r="AC28" i="14"/>
  <c r="AE28" i="14"/>
  <c r="Y28" i="14"/>
  <c r="AA28" i="14"/>
  <c r="O12" i="2"/>
  <c r="W28" i="14"/>
  <c r="H28" i="14"/>
  <c r="I28" i="14" s="1"/>
  <c r="U28" i="14"/>
  <c r="O27" i="25" l="1"/>
  <c r="G22" i="15"/>
  <c r="AG8" i="15"/>
  <c r="AI8" i="15"/>
  <c r="AC8" i="15"/>
  <c r="AE8" i="15"/>
  <c r="Y8" i="15"/>
  <c r="AA8" i="15"/>
  <c r="U8" i="15"/>
  <c r="W8" i="15"/>
  <c r="G28" i="14"/>
  <c r="O13" i="7"/>
  <c r="S8" i="15"/>
  <c r="Q8" i="15"/>
  <c r="L8" i="15"/>
  <c r="M8" i="15" s="1"/>
  <c r="AG26" i="14"/>
  <c r="AI26" i="14"/>
  <c r="AE26" i="14"/>
  <c r="Y26" i="14"/>
  <c r="AA26" i="14"/>
  <c r="O13" i="2"/>
  <c r="W26" i="14"/>
  <c r="H26" i="14"/>
  <c r="I26" i="14" s="1"/>
  <c r="U26" i="14"/>
  <c r="O28" i="25" l="1"/>
  <c r="G8" i="15"/>
  <c r="AG10" i="15"/>
  <c r="AI10" i="15"/>
  <c r="AC10" i="15"/>
  <c r="AE10" i="15"/>
  <c r="Y10" i="15"/>
  <c r="AA10" i="15"/>
  <c r="U10" i="15"/>
  <c r="W10" i="15"/>
  <c r="O14" i="7"/>
  <c r="S10" i="15"/>
  <c r="Q10" i="15"/>
  <c r="L10" i="15"/>
  <c r="M10" i="15" s="1"/>
  <c r="AG35" i="14"/>
  <c r="AI35" i="14"/>
  <c r="AE35" i="14"/>
  <c r="Y35" i="14"/>
  <c r="AA35" i="14"/>
  <c r="O14" i="2"/>
  <c r="W35" i="14"/>
  <c r="H35" i="14"/>
  <c r="I35" i="14" s="1"/>
  <c r="U35" i="14"/>
  <c r="O29" i="25" l="1"/>
  <c r="G10" i="15"/>
  <c r="AG26" i="15"/>
  <c r="AI26" i="15"/>
  <c r="AC26" i="15"/>
  <c r="AE26" i="15"/>
  <c r="Y26" i="15"/>
  <c r="AA26" i="15"/>
  <c r="U26" i="15"/>
  <c r="W26" i="15"/>
  <c r="O15" i="7"/>
  <c r="S26" i="15"/>
  <c r="Q26" i="15"/>
  <c r="L26" i="15"/>
  <c r="M26" i="15" s="1"/>
  <c r="AG25" i="14"/>
  <c r="AI25" i="14"/>
  <c r="AC25" i="14"/>
  <c r="AE25" i="14"/>
  <c r="Y25" i="14"/>
  <c r="AA25" i="14"/>
  <c r="O15" i="2"/>
  <c r="W25" i="14"/>
  <c r="U25" i="14"/>
  <c r="H25" i="14"/>
  <c r="I25" i="14" s="1"/>
  <c r="O30" i="25" l="1"/>
  <c r="G26" i="15"/>
  <c r="AG28" i="15"/>
  <c r="AI28" i="15"/>
  <c r="AC28" i="15"/>
  <c r="AE28" i="15"/>
  <c r="Y28" i="15"/>
  <c r="AA28" i="15"/>
  <c r="G25" i="14"/>
  <c r="U28" i="15"/>
  <c r="W28" i="15"/>
  <c r="O16" i="7"/>
  <c r="L28" i="15"/>
  <c r="M28" i="15" s="1"/>
  <c r="S28" i="15"/>
  <c r="Q28" i="15"/>
  <c r="AG21" i="14"/>
  <c r="AI21" i="14"/>
  <c r="AC21" i="14"/>
  <c r="AE21" i="14"/>
  <c r="Y21" i="14"/>
  <c r="AA21" i="14"/>
  <c r="O16" i="2"/>
  <c r="W21" i="14"/>
  <c r="H21" i="14"/>
  <c r="I21" i="14" s="1"/>
  <c r="U21" i="14"/>
  <c r="O31" i="25" l="1"/>
  <c r="G28" i="15"/>
  <c r="AG27" i="15"/>
  <c r="AI27" i="15"/>
  <c r="AC27" i="15"/>
  <c r="AE27" i="15"/>
  <c r="Y27" i="15"/>
  <c r="AA27" i="15"/>
  <c r="U27" i="15"/>
  <c r="W27" i="15"/>
  <c r="G21" i="14"/>
  <c r="O17" i="7"/>
  <c r="S27" i="15"/>
  <c r="Q27" i="15"/>
  <c r="L27" i="15"/>
  <c r="M27" i="15" s="1"/>
  <c r="AG7" i="14"/>
  <c r="AI7" i="14"/>
  <c r="AC7" i="14"/>
  <c r="AE7" i="14"/>
  <c r="Y7" i="14"/>
  <c r="AA7" i="14"/>
  <c r="O17" i="2"/>
  <c r="W7" i="14"/>
  <c r="H7" i="14"/>
  <c r="I7" i="14" s="1"/>
  <c r="U7" i="14"/>
  <c r="O32" i="25" l="1"/>
  <c r="AC52" i="14"/>
  <c r="G52" i="14" s="1"/>
  <c r="G27" i="15"/>
  <c r="AG24" i="15"/>
  <c r="AI24" i="15"/>
  <c r="AC24" i="15"/>
  <c r="AE24" i="15"/>
  <c r="Y24" i="15"/>
  <c r="AA24" i="15"/>
  <c r="U24" i="15"/>
  <c r="W24" i="15"/>
  <c r="G7" i="14"/>
  <c r="O18" i="7"/>
  <c r="S24" i="15"/>
  <c r="Q24" i="15"/>
  <c r="L24" i="15"/>
  <c r="M24" i="15" s="1"/>
  <c r="AG29" i="14"/>
  <c r="AI29" i="14"/>
  <c r="AC29" i="14"/>
  <c r="AE29" i="14"/>
  <c r="Y29" i="14"/>
  <c r="AA29" i="14"/>
  <c r="O18" i="2"/>
  <c r="W29" i="14"/>
  <c r="U29" i="14"/>
  <c r="H29" i="14"/>
  <c r="I29" i="14" s="1"/>
  <c r="O33" i="25" l="1"/>
  <c r="AB18" i="14"/>
  <c r="G24" i="15"/>
  <c r="AG25" i="15"/>
  <c r="AI25" i="15"/>
  <c r="AC25" i="15"/>
  <c r="AE25" i="15"/>
  <c r="Y25" i="15"/>
  <c r="AA25" i="15"/>
  <c r="G29" i="14"/>
  <c r="U25" i="15"/>
  <c r="W25" i="15"/>
  <c r="O19" i="7"/>
  <c r="S25" i="15"/>
  <c r="Q25" i="15"/>
  <c r="L25" i="15"/>
  <c r="M25" i="15" s="1"/>
  <c r="AG32" i="14"/>
  <c r="AI32" i="14"/>
  <c r="AC32" i="14"/>
  <c r="AE32" i="14"/>
  <c r="Y32" i="14"/>
  <c r="AA32" i="14"/>
  <c r="O19" i="2"/>
  <c r="W32" i="14"/>
  <c r="H32" i="14"/>
  <c r="I32" i="14" s="1"/>
  <c r="U32" i="14"/>
  <c r="O34" i="25" l="1"/>
  <c r="AB17" i="14"/>
  <c r="AC17" i="14" s="1"/>
  <c r="G17" i="14" s="1"/>
  <c r="G25" i="15"/>
  <c r="AG29" i="15"/>
  <c r="AI29" i="15"/>
  <c r="AC29" i="15"/>
  <c r="AE29" i="15"/>
  <c r="Y29" i="15"/>
  <c r="AA29" i="15"/>
  <c r="U29" i="15"/>
  <c r="W29" i="15"/>
  <c r="G32" i="14"/>
  <c r="O20" i="7"/>
  <c r="S29" i="15"/>
  <c r="Q29" i="15"/>
  <c r="L29" i="15"/>
  <c r="M29" i="15" s="1"/>
  <c r="AG36" i="14"/>
  <c r="AI36" i="14"/>
  <c r="AE36" i="14"/>
  <c r="Y36" i="14"/>
  <c r="AA36" i="14"/>
  <c r="O20" i="2"/>
  <c r="W36" i="14"/>
  <c r="H36" i="14"/>
  <c r="I36" i="14" s="1"/>
  <c r="U36" i="14"/>
  <c r="O35" i="25" l="1"/>
  <c r="AB26" i="14"/>
  <c r="AC26" i="14" s="1"/>
  <c r="G26" i="14" s="1"/>
  <c r="G29" i="15"/>
  <c r="AG20" i="15"/>
  <c r="AI20" i="15"/>
  <c r="AC20" i="15"/>
  <c r="AE20" i="15"/>
  <c r="Y20" i="15"/>
  <c r="AA20" i="15"/>
  <c r="U20" i="15"/>
  <c r="W20" i="15"/>
  <c r="O21" i="7"/>
  <c r="L20" i="15"/>
  <c r="M20" i="15" s="1"/>
  <c r="Q20" i="15"/>
  <c r="S20" i="15"/>
  <c r="AG30" i="14"/>
  <c r="AI30" i="14"/>
  <c r="AC30" i="14"/>
  <c r="AE30" i="14"/>
  <c r="Y30" i="14"/>
  <c r="AA30" i="14"/>
  <c r="O21" i="2"/>
  <c r="W30" i="14"/>
  <c r="U30" i="14"/>
  <c r="H30" i="14"/>
  <c r="I30" i="14" s="1"/>
  <c r="O36" i="25" l="1"/>
  <c r="AB10" i="14"/>
  <c r="AC10" i="14" s="1"/>
  <c r="G10" i="14" s="1"/>
  <c r="G20" i="15"/>
  <c r="AG18" i="15"/>
  <c r="AI18" i="15"/>
  <c r="AC18" i="15"/>
  <c r="AE18" i="15"/>
  <c r="Y18" i="15"/>
  <c r="AA18" i="15"/>
  <c r="G30" i="14"/>
  <c r="U18" i="15"/>
  <c r="W18" i="15"/>
  <c r="O22" i="7"/>
  <c r="L18" i="15"/>
  <c r="M18" i="15" s="1"/>
  <c r="S18" i="15"/>
  <c r="Q18" i="15"/>
  <c r="AG38" i="14"/>
  <c r="AI38" i="14"/>
  <c r="AC38" i="14"/>
  <c r="AE38" i="14"/>
  <c r="Y38" i="14"/>
  <c r="AA38" i="14"/>
  <c r="O22" i="2"/>
  <c r="W38" i="14"/>
  <c r="U38" i="14"/>
  <c r="H38" i="14"/>
  <c r="I38" i="14" s="1"/>
  <c r="O37" i="25" l="1"/>
  <c r="AB14" i="14"/>
  <c r="AC14" i="14" s="1"/>
  <c r="G14" i="14" s="1"/>
  <c r="G18" i="15"/>
  <c r="AG33" i="15"/>
  <c r="AI33" i="15"/>
  <c r="AC33" i="15"/>
  <c r="AE33" i="15"/>
  <c r="Y33" i="15"/>
  <c r="AA33" i="15"/>
  <c r="U33" i="15"/>
  <c r="W33" i="15"/>
  <c r="G38" i="14"/>
  <c r="O23" i="7"/>
  <c r="S33" i="15"/>
  <c r="Q33" i="15"/>
  <c r="L33" i="15"/>
  <c r="M33" i="15" s="1"/>
  <c r="AG23" i="14"/>
  <c r="AI23" i="14"/>
  <c r="AC23" i="14"/>
  <c r="AE23" i="14"/>
  <c r="Y23" i="14"/>
  <c r="AA23" i="14"/>
  <c r="O23" i="2"/>
  <c r="W23" i="14"/>
  <c r="U23" i="14"/>
  <c r="H23" i="14"/>
  <c r="I23" i="14" s="1"/>
  <c r="O38" i="25" l="1"/>
  <c r="O39" i="25" s="1"/>
  <c r="AC13" i="14"/>
  <c r="G13" i="14" s="1"/>
  <c r="G33" i="15"/>
  <c r="AG19" i="15"/>
  <c r="AI19" i="15"/>
  <c r="AC19" i="15"/>
  <c r="AE19" i="15"/>
  <c r="Y19" i="15"/>
  <c r="AA19" i="15"/>
  <c r="G23" i="14"/>
  <c r="U19" i="15"/>
  <c r="W19" i="15"/>
  <c r="O24" i="7"/>
  <c r="S19" i="15"/>
  <c r="Q19" i="15"/>
  <c r="L19" i="15"/>
  <c r="M19" i="15" s="1"/>
  <c r="AG18" i="14"/>
  <c r="AI18" i="14"/>
  <c r="AC18" i="14"/>
  <c r="AE18" i="14"/>
  <c r="Y18" i="14"/>
  <c r="AA18" i="14"/>
  <c r="O24" i="2"/>
  <c r="O25" i="2" s="1"/>
  <c r="W18" i="14"/>
  <c r="U18" i="14"/>
  <c r="H18" i="14"/>
  <c r="I18" i="14" s="1"/>
  <c r="O40" i="25" l="1"/>
  <c r="AB56" i="14"/>
  <c r="G19" i="15"/>
  <c r="AG30" i="15"/>
  <c r="AI30" i="15"/>
  <c r="G18" i="14"/>
  <c r="AC30" i="15"/>
  <c r="AE30" i="15"/>
  <c r="Y30" i="15"/>
  <c r="AA30" i="15"/>
  <c r="U30" i="15"/>
  <c r="W30" i="15"/>
  <c r="O25" i="7"/>
  <c r="L30" i="15"/>
  <c r="M30" i="15" s="1"/>
  <c r="Q30" i="15"/>
  <c r="S30" i="15"/>
  <c r="AG37" i="14"/>
  <c r="AI37" i="14"/>
  <c r="AC37" i="14"/>
  <c r="AE37" i="14"/>
  <c r="Y37" i="14"/>
  <c r="AA37" i="14"/>
  <c r="O26" i="2"/>
  <c r="W37" i="14"/>
  <c r="U37" i="14"/>
  <c r="H37" i="14"/>
  <c r="I37" i="14" s="1"/>
  <c r="O41" i="25" l="1"/>
  <c r="AB94" i="14"/>
  <c r="G30" i="15"/>
  <c r="AG41" i="15"/>
  <c r="AI41" i="15"/>
  <c r="AC41" i="15"/>
  <c r="AE41" i="15"/>
  <c r="Y41" i="15"/>
  <c r="AA41" i="15"/>
  <c r="U41" i="15"/>
  <c r="W41" i="15"/>
  <c r="G37" i="14"/>
  <c r="O26" i="7"/>
  <c r="S41" i="15"/>
  <c r="Q41" i="15"/>
  <c r="L41" i="15"/>
  <c r="M41" i="15" s="1"/>
  <c r="AG44" i="14"/>
  <c r="AI44" i="14"/>
  <c r="AE44" i="14"/>
  <c r="Y44" i="14"/>
  <c r="AA44" i="14"/>
  <c r="O27" i="2"/>
  <c r="W44" i="14"/>
  <c r="U44" i="14"/>
  <c r="H44" i="14"/>
  <c r="I44" i="14" s="1"/>
  <c r="O42" i="25" l="1"/>
  <c r="AB50" i="14"/>
  <c r="AC50" i="14" s="1"/>
  <c r="G50" i="14" s="1"/>
  <c r="G41" i="15"/>
  <c r="AG32" i="15"/>
  <c r="AI32" i="15"/>
  <c r="AC32" i="15"/>
  <c r="AE32" i="15"/>
  <c r="Y32" i="15"/>
  <c r="AA32" i="15"/>
  <c r="U32" i="15"/>
  <c r="W32" i="15"/>
  <c r="O27" i="7"/>
  <c r="L32" i="15"/>
  <c r="M32" i="15" s="1"/>
  <c r="Q32" i="15"/>
  <c r="S32" i="15"/>
  <c r="AG33" i="14"/>
  <c r="AI33" i="14"/>
  <c r="AC33" i="14"/>
  <c r="AE33" i="14"/>
  <c r="Y33" i="14"/>
  <c r="AA33" i="14"/>
  <c r="O28" i="2"/>
  <c r="W33" i="14"/>
  <c r="H33" i="14"/>
  <c r="I33" i="14" s="1"/>
  <c r="U33" i="14"/>
  <c r="O43" i="25" l="1"/>
  <c r="AB36" i="14"/>
  <c r="AC36" i="14" s="1"/>
  <c r="G36" i="14" s="1"/>
  <c r="G32" i="15"/>
  <c r="AG34" i="15"/>
  <c r="AI34" i="15"/>
  <c r="AC34" i="15"/>
  <c r="AE34" i="15"/>
  <c r="Y34" i="15"/>
  <c r="AA34" i="15"/>
  <c r="U34" i="15"/>
  <c r="W34" i="15"/>
  <c r="G33" i="14"/>
  <c r="O28" i="7"/>
  <c r="S34" i="15"/>
  <c r="Q34" i="15"/>
  <c r="L34" i="15"/>
  <c r="M34" i="15" s="1"/>
  <c r="AG41" i="14"/>
  <c r="AI41" i="14"/>
  <c r="AC41" i="14"/>
  <c r="AE41" i="14"/>
  <c r="Y41" i="14"/>
  <c r="AA41" i="14"/>
  <c r="O29" i="2"/>
  <c r="O30" i="2" s="1"/>
  <c r="W41" i="14"/>
  <c r="U41" i="14"/>
  <c r="H41" i="14"/>
  <c r="I41" i="14" s="1"/>
  <c r="O44" i="25" l="1"/>
  <c r="AB34" i="14"/>
  <c r="AC34" i="14" s="1"/>
  <c r="G34" i="14" s="1"/>
  <c r="G34" i="15"/>
  <c r="AG42" i="15"/>
  <c r="AI42" i="15"/>
  <c r="AC42" i="15"/>
  <c r="AE42" i="15"/>
  <c r="Y42" i="15"/>
  <c r="AA42" i="15"/>
  <c r="G41" i="14"/>
  <c r="U42" i="15"/>
  <c r="W42" i="15"/>
  <c r="O29" i="7"/>
  <c r="Q42" i="15"/>
  <c r="L42" i="15"/>
  <c r="M42" i="15" s="1"/>
  <c r="S42" i="15"/>
  <c r="AG40" i="14"/>
  <c r="AI40" i="14"/>
  <c r="AE40" i="14"/>
  <c r="Y40" i="14"/>
  <c r="AA40" i="14"/>
  <c r="O31" i="2"/>
  <c r="O32" i="2" s="1"/>
  <c r="W40" i="14"/>
  <c r="U40" i="14"/>
  <c r="H40" i="14"/>
  <c r="I40" i="14" s="1"/>
  <c r="O45" i="25" l="1"/>
  <c r="AB45" i="14"/>
  <c r="AC45" i="14" s="1"/>
  <c r="G45" i="14" s="1"/>
  <c r="G42" i="15"/>
  <c r="AG31" i="15"/>
  <c r="AI31" i="15"/>
  <c r="AC31" i="15"/>
  <c r="AE31" i="15"/>
  <c r="Y31" i="15"/>
  <c r="AA31" i="15"/>
  <c r="U31" i="15"/>
  <c r="W31" i="15"/>
  <c r="O30" i="7"/>
  <c r="S31" i="15"/>
  <c r="Q31" i="15"/>
  <c r="L31" i="15"/>
  <c r="M31" i="15" s="1"/>
  <c r="AG43" i="14"/>
  <c r="AI43" i="14"/>
  <c r="AC43" i="14"/>
  <c r="AE43" i="14"/>
  <c r="Y43" i="14"/>
  <c r="AA43" i="14"/>
  <c r="O33" i="2"/>
  <c r="W43" i="14"/>
  <c r="H43" i="14"/>
  <c r="I43" i="14" s="1"/>
  <c r="U43" i="14"/>
  <c r="O46" i="25" l="1"/>
  <c r="O47" i="25" s="1"/>
  <c r="AB53" i="14"/>
  <c r="G31" i="15"/>
  <c r="AG37" i="15"/>
  <c r="AI37" i="15"/>
  <c r="AC37" i="15"/>
  <c r="AE37" i="15"/>
  <c r="Y37" i="15"/>
  <c r="AA37" i="15"/>
  <c r="U37" i="15"/>
  <c r="W37" i="15"/>
  <c r="G43" i="14"/>
  <c r="O31" i="7"/>
  <c r="L37" i="15"/>
  <c r="M37" i="15" s="1"/>
  <c r="S37" i="15"/>
  <c r="Q37" i="15"/>
  <c r="AG42" i="14"/>
  <c r="AI42" i="14"/>
  <c r="AE42" i="14"/>
  <c r="Y42" i="14"/>
  <c r="AA42" i="14"/>
  <c r="O34" i="2"/>
  <c r="W42" i="14"/>
  <c r="U42" i="14"/>
  <c r="H42" i="14"/>
  <c r="I42" i="14" s="1"/>
  <c r="O48" i="25" l="1"/>
  <c r="AB55" i="14"/>
  <c r="AC55" i="14" s="1"/>
  <c r="G37" i="15"/>
  <c r="AG48" i="15"/>
  <c r="AI48" i="15"/>
  <c r="AC48" i="15"/>
  <c r="AE48" i="15"/>
  <c r="Y48" i="15"/>
  <c r="AA48" i="15"/>
  <c r="U48" i="15"/>
  <c r="W48" i="15"/>
  <c r="O32" i="7"/>
  <c r="S48" i="15"/>
  <c r="Q48" i="15"/>
  <c r="L48" i="15"/>
  <c r="M48" i="15" s="1"/>
  <c r="AG55" i="14"/>
  <c r="AI55" i="14"/>
  <c r="AE55" i="14"/>
  <c r="Y55" i="14"/>
  <c r="AA55" i="14"/>
  <c r="O35" i="2"/>
  <c r="W55" i="14"/>
  <c r="U55" i="14"/>
  <c r="H55" i="14"/>
  <c r="I55" i="14" s="1"/>
  <c r="O49" i="25" l="1"/>
  <c r="AB54" i="14"/>
  <c r="AC54" i="14" s="1"/>
  <c r="G54" i="14" s="1"/>
  <c r="G48" i="15"/>
  <c r="AG53" i="15"/>
  <c r="AI53" i="15"/>
  <c r="AC53" i="15"/>
  <c r="AE53" i="15"/>
  <c r="Y53" i="15"/>
  <c r="AA53" i="15"/>
  <c r="U53" i="15"/>
  <c r="W53" i="15"/>
  <c r="G55" i="14"/>
  <c r="O33" i="7"/>
  <c r="L53" i="15"/>
  <c r="M53" i="15" s="1"/>
  <c r="S53" i="15"/>
  <c r="Q53" i="15"/>
  <c r="AG46" i="14"/>
  <c r="AI46" i="14"/>
  <c r="AC46" i="14"/>
  <c r="AE46" i="14"/>
  <c r="Y46" i="14"/>
  <c r="AA46" i="14"/>
  <c r="O36" i="2"/>
  <c r="W46" i="14"/>
  <c r="U46" i="14"/>
  <c r="H46" i="14"/>
  <c r="I46" i="14" s="1"/>
  <c r="O50" i="25" l="1"/>
  <c r="AB31" i="14"/>
  <c r="AC31" i="14" s="1"/>
  <c r="G31" i="14" s="1"/>
  <c r="G53" i="15"/>
  <c r="AG43" i="15"/>
  <c r="AI43" i="15"/>
  <c r="AC43" i="15"/>
  <c r="AE43" i="15"/>
  <c r="Y43" i="15"/>
  <c r="AA43" i="15"/>
  <c r="G46" i="14"/>
  <c r="U43" i="15"/>
  <c r="W43" i="15"/>
  <c r="O34" i="7"/>
  <c r="S43" i="15"/>
  <c r="Q43" i="15"/>
  <c r="L43" i="15"/>
  <c r="M43" i="15" s="1"/>
  <c r="AG47" i="14"/>
  <c r="AI47" i="14"/>
  <c r="AC47" i="14"/>
  <c r="AE47" i="14"/>
  <c r="Y47" i="14"/>
  <c r="AA47" i="14"/>
  <c r="O37" i="2"/>
  <c r="W47" i="14"/>
  <c r="U47" i="14"/>
  <c r="H47" i="14"/>
  <c r="I47" i="14" s="1"/>
  <c r="O51" i="25" l="1"/>
  <c r="O52" i="25" s="1"/>
  <c r="AB24" i="14"/>
  <c r="AC24" i="14" s="1"/>
  <c r="G24" i="14" s="1"/>
  <c r="G43" i="15"/>
  <c r="AG52" i="15"/>
  <c r="AI52" i="15"/>
  <c r="AC52" i="15"/>
  <c r="AE52" i="15"/>
  <c r="Y52" i="15"/>
  <c r="AA52" i="15"/>
  <c r="U52" i="15"/>
  <c r="W52" i="15"/>
  <c r="G47" i="14"/>
  <c r="O35" i="7"/>
  <c r="Q52" i="15"/>
  <c r="L52" i="15"/>
  <c r="M52" i="15" s="1"/>
  <c r="S52" i="15"/>
  <c r="AG53" i="14"/>
  <c r="AI53" i="14"/>
  <c r="AC53" i="14"/>
  <c r="AE53" i="14"/>
  <c r="Y53" i="14"/>
  <c r="AA53" i="14"/>
  <c r="O38" i="2"/>
  <c r="W53" i="14"/>
  <c r="H53" i="14"/>
  <c r="I53" i="14" s="1"/>
  <c r="U53" i="14"/>
  <c r="O53" i="25" l="1"/>
  <c r="O54" i="25" s="1"/>
  <c r="AB35" i="14"/>
  <c r="AC35" i="14" s="1"/>
  <c r="G35" i="14" s="1"/>
  <c r="G52" i="15"/>
  <c r="AG45" i="15"/>
  <c r="AI45" i="15"/>
  <c r="AC45" i="15"/>
  <c r="AE45" i="15"/>
  <c r="Y45" i="15"/>
  <c r="AA45" i="15"/>
  <c r="U45" i="15"/>
  <c r="W45" i="15"/>
  <c r="G53" i="14"/>
  <c r="O36" i="7"/>
  <c r="O37" i="7" s="1"/>
  <c r="S45" i="15"/>
  <c r="L45" i="15"/>
  <c r="M45" i="15" s="1"/>
  <c r="Q45" i="15"/>
  <c r="AG56" i="14"/>
  <c r="AI56" i="14"/>
  <c r="AC56" i="14"/>
  <c r="AE56" i="14"/>
  <c r="Y56" i="14"/>
  <c r="AA56" i="14"/>
  <c r="O39" i="2"/>
  <c r="W56" i="14"/>
  <c r="U56" i="14"/>
  <c r="H56" i="14"/>
  <c r="I56" i="14" s="1"/>
  <c r="O55" i="25" l="1"/>
  <c r="AB51" i="14"/>
  <c r="AC51" i="14" s="1"/>
  <c r="G51" i="14" s="1"/>
  <c r="G45" i="15"/>
  <c r="AG61" i="15"/>
  <c r="AI61" i="15"/>
  <c r="AC61" i="15"/>
  <c r="AE61" i="15"/>
  <c r="Y61" i="15"/>
  <c r="AA61" i="15"/>
  <c r="G56" i="14"/>
  <c r="U61" i="15"/>
  <c r="W61" i="15"/>
  <c r="O38" i="7"/>
  <c r="S61" i="15"/>
  <c r="Q61" i="15"/>
  <c r="L61" i="15"/>
  <c r="M61" i="15" s="1"/>
  <c r="AG48" i="14"/>
  <c r="AI48" i="14"/>
  <c r="AC48" i="14"/>
  <c r="AE48" i="14"/>
  <c r="Y48" i="14"/>
  <c r="AA48" i="14"/>
  <c r="O40" i="2"/>
  <c r="W48" i="14"/>
  <c r="H48" i="14"/>
  <c r="I48" i="14" s="1"/>
  <c r="U48" i="14"/>
  <c r="O56" i="25" l="1"/>
  <c r="AB40" i="14"/>
  <c r="AC40" i="14" s="1"/>
  <c r="G40" i="14" s="1"/>
  <c r="G61" i="15"/>
  <c r="AG44" i="15"/>
  <c r="AI44" i="15"/>
  <c r="AC44" i="15"/>
  <c r="AE44" i="15"/>
  <c r="Y44" i="15"/>
  <c r="AA44" i="15"/>
  <c r="U44" i="15"/>
  <c r="W44" i="15"/>
  <c r="G48" i="14"/>
  <c r="O39" i="7"/>
  <c r="L44" i="15"/>
  <c r="M44" i="15" s="1"/>
  <c r="Q44" i="15"/>
  <c r="S44" i="15"/>
  <c r="AG49" i="14"/>
  <c r="AI49" i="14"/>
  <c r="AC49" i="14"/>
  <c r="AE49" i="14"/>
  <c r="Y49" i="14"/>
  <c r="AA49" i="14"/>
  <c r="O41" i="2"/>
  <c r="O42" i="2" s="1"/>
  <c r="W49" i="14"/>
  <c r="H49" i="14"/>
  <c r="I49" i="14" s="1"/>
  <c r="U49" i="14"/>
  <c r="O57" i="25" l="1"/>
  <c r="AB44" i="14"/>
  <c r="AC44" i="14" s="1"/>
  <c r="G44" i="14" s="1"/>
  <c r="G44" i="15"/>
  <c r="AG46" i="15"/>
  <c r="AI46" i="15"/>
  <c r="AC46" i="15"/>
  <c r="AE46" i="15"/>
  <c r="Y46" i="15"/>
  <c r="AA46" i="15"/>
  <c r="U46" i="15"/>
  <c r="W46" i="15"/>
  <c r="G49" i="14"/>
  <c r="O40" i="7"/>
  <c r="S46" i="15"/>
  <c r="Q46" i="15"/>
  <c r="L46" i="15"/>
  <c r="M46" i="15" s="1"/>
  <c r="AG94" i="14"/>
  <c r="AI94" i="14"/>
  <c r="AC94" i="14"/>
  <c r="AE94" i="14"/>
  <c r="Y94" i="14"/>
  <c r="AA94" i="14"/>
  <c r="O43" i="2"/>
  <c r="W94" i="14"/>
  <c r="H94" i="14"/>
  <c r="I94" i="14" s="1"/>
  <c r="U94" i="14"/>
  <c r="O58" i="25" l="1"/>
  <c r="AB42" i="14"/>
  <c r="AC42" i="14" s="1"/>
  <c r="G42" i="14" s="1"/>
  <c r="G46" i="15"/>
  <c r="AG54" i="15"/>
  <c r="AI54" i="15"/>
  <c r="AC54" i="15"/>
  <c r="AE54" i="15"/>
  <c r="Y54" i="15"/>
  <c r="AA54" i="15"/>
  <c r="U54" i="15"/>
  <c r="W54" i="15"/>
  <c r="G94" i="14"/>
  <c r="O41" i="7"/>
  <c r="Q54" i="15"/>
  <c r="L54" i="15"/>
  <c r="M54" i="15" s="1"/>
  <c r="S54" i="15"/>
  <c r="AG96" i="14"/>
  <c r="AI96" i="14"/>
  <c r="AE96" i="14"/>
  <c r="Y96" i="14"/>
  <c r="AA96" i="14"/>
  <c r="O44" i="2"/>
  <c r="W96" i="14"/>
  <c r="H96" i="14"/>
  <c r="I96" i="14" s="1"/>
  <c r="U96" i="14"/>
  <c r="O59" i="25" l="1"/>
  <c r="AB39" i="14"/>
  <c r="AC39" i="14" s="1"/>
  <c r="G39" i="14" s="1"/>
  <c r="G54" i="15"/>
  <c r="AG49" i="15"/>
  <c r="AI49" i="15"/>
  <c r="AC49" i="15"/>
  <c r="AE49" i="15"/>
  <c r="Y49" i="15"/>
  <c r="AA49" i="15"/>
  <c r="U49" i="15"/>
  <c r="W49" i="15"/>
  <c r="O42" i="7"/>
  <c r="S49" i="15"/>
  <c r="Q49" i="15"/>
  <c r="L49" i="15"/>
  <c r="M49" i="15" s="1"/>
  <c r="O60" i="25" l="1"/>
  <c r="AB96" i="14"/>
  <c r="AC96" i="14" s="1"/>
  <c r="G96" i="14" s="1"/>
  <c r="G49" i="15"/>
  <c r="AG55" i="15"/>
  <c r="AI55" i="15"/>
  <c r="AC55" i="15"/>
  <c r="AE55" i="15"/>
  <c r="Y55" i="15"/>
  <c r="AA55" i="15"/>
  <c r="U55" i="15"/>
  <c r="W55" i="15"/>
  <c r="O43" i="7"/>
  <c r="O44" i="7" s="1"/>
  <c r="O45" i="7" s="1"/>
  <c r="Q55" i="15"/>
  <c r="L55" i="15"/>
  <c r="M55" i="15" s="1"/>
  <c r="S55" i="15"/>
  <c r="O61" i="25" l="1"/>
  <c r="O62" i="25" s="1"/>
  <c r="O63" i="25" s="1"/>
  <c r="O64" i="25" s="1"/>
  <c r="O65" i="25" s="1"/>
  <c r="O66" i="25" s="1"/>
  <c r="O67" i="25" s="1"/>
  <c r="O68" i="25" s="1"/>
  <c r="O69" i="25" s="1"/>
  <c r="O70" i="25" s="1"/>
  <c r="O71" i="25" s="1"/>
  <c r="O72" i="25" s="1"/>
  <c r="O73" i="25" s="1"/>
  <c r="O74" i="25" s="1"/>
  <c r="O75" i="25" s="1"/>
  <c r="O76" i="25" s="1"/>
  <c r="O77" i="25" s="1"/>
  <c r="O78" i="25" s="1"/>
  <c r="O79" i="25" s="1"/>
  <c r="O80" i="25" s="1"/>
  <c r="O81" i="25" s="1"/>
  <c r="O82" i="25" s="1"/>
  <c r="O83" i="25" s="1"/>
  <c r="O84" i="25" s="1"/>
  <c r="O85" i="25" s="1"/>
  <c r="O86" i="25" s="1"/>
  <c r="O87" i="25" s="1"/>
  <c r="O88" i="25" s="1"/>
  <c r="O89" i="25" s="1"/>
  <c r="O90" i="25" s="1"/>
  <c r="O91" i="25" s="1"/>
  <c r="O92" i="25" s="1"/>
  <c r="O93" i="25" s="1"/>
  <c r="O94" i="25" s="1"/>
  <c r="O95" i="25" s="1"/>
  <c r="O96" i="25" s="1"/>
  <c r="O97" i="25" s="1"/>
  <c r="O98" i="25" s="1"/>
  <c r="O99" i="25" s="1"/>
  <c r="O100" i="25" s="1"/>
  <c r="O101" i="25" s="1"/>
  <c r="O102" i="25" s="1"/>
  <c r="O103" i="25" s="1"/>
  <c r="O104" i="25" s="1"/>
  <c r="O105" i="25" s="1"/>
  <c r="O106" i="25" s="1"/>
  <c r="O107" i="25" s="1"/>
  <c r="O108" i="25" s="1"/>
  <c r="O109" i="25" s="1"/>
  <c r="O110" i="25" s="1"/>
  <c r="O111" i="25" s="1"/>
  <c r="O112" i="25" s="1"/>
  <c r="O113" i="25" s="1"/>
  <c r="O114" i="25" s="1"/>
  <c r="O115" i="25" s="1"/>
  <c r="O116" i="25" s="1"/>
  <c r="O117" i="25" s="1"/>
  <c r="O118" i="25" s="1"/>
  <c r="O119" i="25" s="1"/>
  <c r="O120" i="25" s="1"/>
  <c r="O121" i="25" s="1"/>
  <c r="O122" i="25" s="1"/>
  <c r="O123" i="25" s="1"/>
  <c r="O124" i="25" s="1"/>
  <c r="O125" i="25" s="1"/>
  <c r="O126" i="25" s="1"/>
  <c r="O127" i="25" s="1"/>
  <c r="O128" i="25" s="1"/>
  <c r="O129" i="25" s="1"/>
  <c r="O130" i="25" s="1"/>
  <c r="O131" i="25" s="1"/>
  <c r="O132" i="25" s="1"/>
  <c r="O133" i="25" s="1"/>
  <c r="O134" i="25" s="1"/>
  <c r="O135" i="25" s="1"/>
  <c r="O136" i="25" s="1"/>
  <c r="O137" i="25" s="1"/>
  <c r="O138" i="25" s="1"/>
  <c r="O139" i="25" s="1"/>
  <c r="O140" i="25" s="1"/>
  <c r="O141" i="25" s="1"/>
  <c r="O142" i="25" s="1"/>
  <c r="O143" i="25" s="1"/>
  <c r="O144" i="25" s="1"/>
  <c r="O145" i="25" s="1"/>
  <c r="O146" i="25" s="1"/>
  <c r="O147" i="25" s="1"/>
  <c r="O148" i="25" s="1"/>
  <c r="O149" i="25" s="1"/>
  <c r="O150" i="25" s="1"/>
  <c r="AB74" i="14"/>
  <c r="AC74" i="14" s="1"/>
  <c r="G74" i="14" s="1"/>
  <c r="G55" i="15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bcalpine.com/results/ACA-Fix/?Codex=NAT15.0095" htmlTables="1"/>
  </connection>
  <connection id="2" name="Connection1" type="4" refreshedVersion="4" background="1" saveData="1">
    <webPr sourceData="1" parsePre="1" consecutive="1" xl2000="1" url="http://bcalpine.com/results/ACA-Fix/?Codex=NAT15.5094" htmlTables="1"/>
  </connection>
  <connection id="3" name="Connection10" type="4" refreshedVersion="4" background="1" saveData="1">
    <webPr sourceData="1" parsePre="1" consecutive="1" xl2000="1" url="http://bcalpine.com/results/ACA-Fix/?Codex=NAT15.0114" htmlTables="1"/>
  </connection>
  <connection id="4" name="Connection11" type="4" refreshedVersion="4" background="1" saveData="1">
    <webPr sourceData="1" parsePre="1" consecutive="1" xl2000="1" url="http://bcalpine.com/results/ACA-Fix/?Codex=NAT15.5113" htmlTables="1"/>
  </connection>
  <connection id="5" name="Connection12" type="4" refreshedVersion="4" background="1" saveData="1">
    <webPr sourceData="1" parsePre="1" consecutive="1" xl2000="1" url="http://bcalpine.com/results/ACA-Fix/?Codex=NAT15.0119" htmlTables="1"/>
  </connection>
  <connection id="6" name="Connection13" type="4" refreshedVersion="4" background="1" saveData="1">
    <webPr sourceData="1" parsePre="1" consecutive="1" xl2000="1" url="http://bcalpine.com/results/ACA-Fix/?Codex=NAT15.5120" htmlTables="1"/>
  </connection>
  <connection id="7" name="Connection14" type="4" refreshedVersion="4" background="1" saveData="1">
    <webPr sourceData="1" parsePre="1" consecutive="1" xl2000="1" url="http://bcalpine.com/results/ACA-Fix/?Codex=NAT15.0120" htmlTables="1"/>
  </connection>
  <connection id="8" name="Connection15" type="4" refreshedVersion="4" background="1" saveData="1">
    <webPr sourceData="1" parsePre="1" consecutive="1" xl2000="1" url="http://bcalpine.com/results/ACA-Fix/?Codex=NAT15.5118" htmlTables="1"/>
  </connection>
  <connection id="9" name="Connection16" type="4" refreshedVersion="4" background="1" saveData="1">
    <webPr sourceData="1" parsePre="1" consecutive="1" xl2000="1" url="http://bcalpine.com/results/ACA-Fix/?Codex=NAT15.0121" htmlTables="1"/>
  </connection>
  <connection id="10" name="Connection17" type="4" refreshedVersion="4" background="1" saveData="1">
    <webPr sourceData="1" parsePre="1" consecutive="1" xl2000="1" url="http://bcalpine.com/results/ACA-Fix/?Codex=NAT15.5119" htmlTables="1"/>
  </connection>
  <connection id="11" name="Connection18" type="4" refreshedVersion="4" background="1" saveData="1">
    <webPr sourceData="1" parsePre="1" consecutive="1" xl2000="1" url="http://bcalpine.com/results/ACA-Fix/?Codex=NAT15.0122" htmlTables="1"/>
  </connection>
  <connection id="12" name="Connection19" type="4" refreshedVersion="4" background="1" saveData="1">
    <webPr sourceData="1" parsePre="1" consecutive="1" xl2000="1" url="http://bcalpine.com/results/ACA-Fix/?Codex=NAT15.5121" htmlTables="1"/>
  </connection>
  <connection id="13" name="Connection2" type="4" refreshedVersion="4" background="1" saveData="1">
    <webPr sourceData="1" parsePre="1" consecutive="1" xl2000="1" url="http://bcalpine.com/results/ACA-Fix/?Codex=NAT15.0096" htmlTables="1"/>
  </connection>
  <connection id="14" name="Connection20" type="4" refreshedVersion="4" background="1" saveData="1">
    <webPr sourceData="1" parsePre="1" consecutive="1" xl2000="1" url="http://bcalpine.com/results/ACA-Fix/?Codex=NAT15.0123" htmlTables="1"/>
  </connection>
  <connection id="15" name="Connection21" type="4" refreshedVersion="4" background="1" saveData="1">
    <webPr sourceData="1" parsePre="1" consecutive="1" xl2000="1" url="http://bcalpine.com/results/ACA-Fix/?Codex=NAT15.5122" htmlTables="1"/>
  </connection>
  <connection id="16" name="Connection22" type="4" refreshedVersion="4" background="1" saveData="1">
    <webPr sourceData="1" parsePre="1" consecutive="1" xl2000="1" url="http://bcalpine.com/results/ACA-Fix/?Codex=NAT15.0139" htmlTables="1"/>
  </connection>
  <connection id="17" name="Connection23" type="4" refreshedVersion="4" background="1" saveData="1">
    <webPr sourceData="1" parsePre="1" consecutive="1" xl2000="1" url="http://bcalpine.com/results/ACA-Fix/?Codex=NAT15.5138" htmlTables="1"/>
  </connection>
  <connection id="18" name="Connection24" type="4" refreshedVersion="4" background="1" saveData="1">
    <webPr sourceData="1" parsePre="1" consecutive="1" xl2000="1" url="http://bcalpine.com/results/ACA-Fix/?Codex=NAT15.0140" htmlTables="1"/>
  </connection>
  <connection id="19" name="Connection25" type="4" refreshedVersion="4" background="1" saveData="1">
    <webPr sourceData="1" parsePre="1" consecutive="1" xl2000="1" url="http://bcalpine.com/results/ACA-Fix/?Codex=NAT15.5139" htmlTables="1"/>
  </connection>
  <connection id="20" name="Connection26" type="4" refreshedVersion="4" background="1" saveData="1">
    <webPr sourceData="1" parsePre="1" consecutive="1" xl2000="1" url="http://bcalpine.com/results/ACA-Fix/?Codex=NAT15.0141" htmlTables="1"/>
  </connection>
  <connection id="21" name="Connection27" type="4" refreshedVersion="4" background="1" saveData="1">
    <webPr sourceData="1" parsePre="1" consecutive="1" xl2000="1" url="http://bcalpine.com/results/ACA-Fix/?Codex=NAT15.5140" htmlTables="1"/>
  </connection>
  <connection id="22" name="Connection3" type="4" refreshedVersion="4" background="1" saveData="1">
    <webPr sourceData="1" parsePre="1" consecutive="1" xl2000="1" url="http://bcalpine.com/results/ACA-Fix/?Codex=NAT15.5095" htmlTables="1"/>
  </connection>
  <connection id="23" name="Connection4" type="4" refreshedVersion="4" background="1" saveData="1">
    <webPr sourceData="1" parsePre="1" consecutive="1" xl2000="1" url="http://bcalpine.com/results/ACA-Fix/?Codex=NAT15.0296" htmlTables="1"/>
  </connection>
  <connection id="24" name="Connection5" type="4" refreshedVersion="4" background="1" saveData="1">
    <webPr sourceData="1" parsePre="1" consecutive="1" xl2000="1" url="http://bcalpine.com/results/ACA-Fix/?Codex=NAT15.5297" htmlTables="1"/>
  </connection>
  <connection id="25" name="Connection6" type="4" refreshedVersion="4" background="1" saveData="1">
    <webPr sourceData="1" parsePre="1" consecutive="1" xl2000="1" url="http://bcalpine.com/results/ACA-Fix/?Codex=NAT15.0097" htmlTables="1"/>
  </connection>
  <connection id="26" name="Connection7" type="4" refreshedVersion="4" background="1" saveData="1">
    <webPr sourceData="1" parsePre="1" consecutive="1" xl2000="1" url="http://bcalpine.com/results/ACA-Fix/?Codex=NAT15.5096" htmlTables="1"/>
  </connection>
  <connection id="27" name="Connection8" type="4" refreshedVersion="4" background="1" saveData="1">
    <webPr sourceData="1" parsePre="1" consecutive="1" xl2000="1" url="http://bcalpine.com/results/ACA-Fix/?Codex=NAT15.0113" htmlTables="1"/>
  </connection>
  <connection id="28" name="Connection9" type="4" refreshedVersion="4" background="1" saveData="1">
    <webPr sourceData="1" parsePre="1" consecutive="1" xl2000="1" url="http://bcalpine.com/results/ACA-Fix/?Codex=NAT15.5112" htmlTables="1"/>
  </connection>
</connections>
</file>

<file path=xl/sharedStrings.xml><?xml version="1.0" encoding="utf-8"?>
<sst xmlns="http://schemas.openxmlformats.org/spreadsheetml/2006/main" count="6291" uniqueCount="621">
  <si>
    <t>Rank</t>
  </si>
  <si>
    <t>Card</t>
  </si>
  <si>
    <t>Bib</t>
  </si>
  <si>
    <t>Name</t>
  </si>
  <si>
    <t>Club</t>
  </si>
  <si>
    <t>Category</t>
  </si>
  <si>
    <t>1st Run</t>
  </si>
  <si>
    <t>2nd run</t>
  </si>
  <si>
    <t>Total Time</t>
  </si>
  <si>
    <t>Points</t>
  </si>
  <si>
    <t>HAYNES Liam</t>
  </si>
  <si>
    <t>PANOW</t>
  </si>
  <si>
    <t>U16</t>
  </si>
  <si>
    <t>MONOD Cody</t>
  </si>
  <si>
    <t>BANFF</t>
  </si>
  <si>
    <t>WILSON Andrew</t>
  </si>
  <si>
    <t>SUNSH</t>
  </si>
  <si>
    <t>COCHRANE Kelvin</t>
  </si>
  <si>
    <t>GEE Adam</t>
  </si>
  <si>
    <t>SHARP Jedd</t>
  </si>
  <si>
    <t>HAWKER Callum</t>
  </si>
  <si>
    <t>MAHLER Patrick</t>
  </si>
  <si>
    <t>JASPR</t>
  </si>
  <si>
    <t>FEKETE Alec</t>
  </si>
  <si>
    <t>KAPUSCINSKY Noe</t>
  </si>
  <si>
    <t>PANO</t>
  </si>
  <si>
    <t>FORD Haeden</t>
  </si>
  <si>
    <t>SNOW</t>
  </si>
  <si>
    <t>MCKENZIE Angus</t>
  </si>
  <si>
    <t>AASA</t>
  </si>
  <si>
    <t>MUSGRAVE Angus</t>
  </si>
  <si>
    <t>HILL Dawson</t>
  </si>
  <si>
    <t>CUNNINGHAM Lukash</t>
  </si>
  <si>
    <t>CARC</t>
  </si>
  <si>
    <t>COOK Christopher</t>
  </si>
  <si>
    <t>LAZAR Desmond</t>
  </si>
  <si>
    <t>RIOUX William</t>
  </si>
  <si>
    <t>LKLSE</t>
  </si>
  <si>
    <t>TOPHAM Matthew</t>
  </si>
  <si>
    <t>MILLS Rory</t>
  </si>
  <si>
    <t>KASC</t>
  </si>
  <si>
    <t>CLAY Harrison</t>
  </si>
  <si>
    <t>MOORE Lachlan</t>
  </si>
  <si>
    <t>U18</t>
  </si>
  <si>
    <t>MCPHAIL Hamish</t>
  </si>
  <si>
    <t>MCQUARRIE Aidan</t>
  </si>
  <si>
    <t>HOWARD Thomas</t>
  </si>
  <si>
    <t>WHITMORE Logan</t>
  </si>
  <si>
    <t>MCALLISTER Devin</t>
  </si>
  <si>
    <t>TBLMT</t>
  </si>
  <si>
    <t>OSTRANDER Walter</t>
  </si>
  <si>
    <t>LACOURSIERE Louis</t>
  </si>
  <si>
    <t>LARDNER Ethan</t>
  </si>
  <si>
    <t>PERCY Jack</t>
  </si>
  <si>
    <t>TANASESCU Alex</t>
  </si>
  <si>
    <t>KIRAHARA Ricky</t>
  </si>
  <si>
    <t>GEE Miller</t>
  </si>
  <si>
    <t>KASIANIUK Luke</t>
  </si>
  <si>
    <t>CARPENTER Seth</t>
  </si>
  <si>
    <t>LAPINSKIE Michael</t>
  </si>
  <si>
    <t>GERLE Avery</t>
  </si>
  <si>
    <t>TKATCHUK Liam</t>
  </si>
  <si>
    <t>ROSSI Pietro</t>
  </si>
  <si>
    <t>RAYNER Saje</t>
  </si>
  <si>
    <t>MUSGRAVE Taylor</t>
  </si>
  <si>
    <t>GRABINSKI Adrien</t>
  </si>
  <si>
    <t>DNF</t>
  </si>
  <si>
    <t>DNS</t>
  </si>
  <si>
    <t>PERIZZOLO Marco</t>
  </si>
  <si>
    <t>DALTON Eric</t>
  </si>
  <si>
    <t>HUDON Nicolas</t>
  </si>
  <si>
    <t>CASSELMAN Jamie</t>
  </si>
  <si>
    <t>KLASSEN Eli</t>
  </si>
  <si>
    <t>MORRISH Benjamin</t>
  </si>
  <si>
    <t>BUCKLEY Nick</t>
  </si>
  <si>
    <t>HALEY Marc Andre</t>
  </si>
  <si>
    <t>ESC</t>
  </si>
  <si>
    <t>TWEED Cole</t>
  </si>
  <si>
    <t>SANGWINE Thomas</t>
  </si>
  <si>
    <t>DODS Logan</t>
  </si>
  <si>
    <t>REGNIER Rhett</t>
  </si>
  <si>
    <t>PAAST</t>
  </si>
  <si>
    <t>PODIVINSKY Gabriel</t>
  </si>
  <si>
    <t>FERGUSSON Dylan</t>
  </si>
  <si>
    <t>RABBT</t>
  </si>
  <si>
    <t>STRAHAN Dan</t>
  </si>
  <si>
    <t>DIEHL Jake</t>
  </si>
  <si>
    <t>DSQ - 10</t>
  </si>
  <si>
    <t>BURGESS Bradley</t>
  </si>
  <si>
    <t>ABFSK</t>
  </si>
  <si>
    <t>DSQ - 13</t>
  </si>
  <si>
    <t>WALLACE Liam</t>
  </si>
  <si>
    <t>POPA Elias</t>
  </si>
  <si>
    <t>LOCKE Scott</t>
  </si>
  <si>
    <t>MARTINOTTI Umberto</t>
  </si>
  <si>
    <t>GILLESE Ethan</t>
  </si>
  <si>
    <t>COOK R.J.</t>
  </si>
  <si>
    <t>DSQ - 4</t>
  </si>
  <si>
    <t>MUSGRAVE Garrett</t>
  </si>
  <si>
    <t>DSQ - 5</t>
  </si>
  <si>
    <t>HARRISON Abby</t>
  </si>
  <si>
    <t>RUTTER Karleen</t>
  </si>
  <si>
    <t>PROC Jacquelyn</t>
  </si>
  <si>
    <t>ALEXANDER Ashleigh</t>
  </si>
  <si>
    <t>HAWKINS Isla</t>
  </si>
  <si>
    <t>VAN DER VOORT Kalli</t>
  </si>
  <si>
    <t>BOKENFOHR Kennedy</t>
  </si>
  <si>
    <t>KATTLER Tia</t>
  </si>
  <si>
    <t>KANAN Rachel</t>
  </si>
  <si>
    <t>RUFENER Michelle</t>
  </si>
  <si>
    <t>HUISMAN Elizabeth</t>
  </si>
  <si>
    <t>O'BRIEN Ayla</t>
  </si>
  <si>
    <t>BUCKLE Skylar</t>
  </si>
  <si>
    <t>PARKL</t>
  </si>
  <si>
    <t>SALVERDA Sydney</t>
  </si>
  <si>
    <t>TIMMERMANN Claire</t>
  </si>
  <si>
    <t>PROFITT Stephanie</t>
  </si>
  <si>
    <t>SIMPSON Allison</t>
  </si>
  <si>
    <t>MCKENNEY Maggie</t>
  </si>
  <si>
    <t>VERHUN Alexandra</t>
  </si>
  <si>
    <t>HANNIMAN Emily</t>
  </si>
  <si>
    <t>VICKERY Kelsie</t>
  </si>
  <si>
    <t>CARVER Isabella</t>
  </si>
  <si>
    <t>WALLER Emma</t>
  </si>
  <si>
    <t>LAMOUREUX Georgia</t>
  </si>
  <si>
    <t>LEMKES Brydie</t>
  </si>
  <si>
    <t>SHARRATT Abby</t>
  </si>
  <si>
    <t>VAN DER VOORT Harper</t>
  </si>
  <si>
    <t>FERNANDES Portia</t>
  </si>
  <si>
    <t>NAST</t>
  </si>
  <si>
    <t>DELEEUW Cassandra</t>
  </si>
  <si>
    <t>BEEMAN Mackenzie</t>
  </si>
  <si>
    <t>SOETAERT Kjeryn</t>
  </si>
  <si>
    <t>THOMSON Sarah</t>
  </si>
  <si>
    <t>DE SILVA Carmen</t>
  </si>
  <si>
    <t>GOOCH Logan</t>
  </si>
  <si>
    <t>CAMPBELL Kiana</t>
  </si>
  <si>
    <t>DAVIES Imogen</t>
  </si>
  <si>
    <t>FAUPEL Sara</t>
  </si>
  <si>
    <t>FOUAD Erin</t>
  </si>
  <si>
    <t>MOL Maddison</t>
  </si>
  <si>
    <t>MAYES Lauren</t>
  </si>
  <si>
    <t>LAIDLAW Chloe</t>
  </si>
  <si>
    <t>HALIBURTON Erin</t>
  </si>
  <si>
    <t>RICHARDSON Samantha</t>
  </si>
  <si>
    <t>YUKON</t>
  </si>
  <si>
    <t>SHANER Renee</t>
  </si>
  <si>
    <t>PENKALA Hannah</t>
  </si>
  <si>
    <t>REGIN</t>
  </si>
  <si>
    <t>MINTY Correne</t>
  </si>
  <si>
    <t>TAYLOR Alison</t>
  </si>
  <si>
    <t>KELLY Olivia</t>
  </si>
  <si>
    <t>FRECHETTE Nicole</t>
  </si>
  <si>
    <t>HEIDEL Mackenzie</t>
  </si>
  <si>
    <t>WARREN Olivia</t>
  </si>
  <si>
    <t>VOWK Katelyn</t>
  </si>
  <si>
    <t>KAMACHI Nakia</t>
  </si>
  <si>
    <t>CLARKE Sarah</t>
  </si>
  <si>
    <t>STEELE Katelyne</t>
  </si>
  <si>
    <t>ARGENAL Rebecca</t>
  </si>
  <si>
    <t>MCCURRY Erin</t>
  </si>
  <si>
    <t>PERKS Nicole</t>
  </si>
  <si>
    <t>DSQ - 11</t>
  </si>
  <si>
    <t>DSQ - 38</t>
  </si>
  <si>
    <t>DSQ - 25</t>
  </si>
  <si>
    <t>DSQ - 47</t>
  </si>
  <si>
    <t>DSQ - 18</t>
  </si>
  <si>
    <t>DSQ - 48</t>
  </si>
  <si>
    <t>CLUB</t>
  </si>
  <si>
    <t>Finish Position</t>
  </si>
  <si>
    <t>Series Points</t>
  </si>
  <si>
    <t>ABBib</t>
  </si>
  <si>
    <t>0</t>
  </si>
  <si>
    <t>CARD</t>
  </si>
  <si>
    <t>FIRST NAME</t>
  </si>
  <si>
    <t>LAST NAME</t>
  </si>
  <si>
    <t>YOB</t>
  </si>
  <si>
    <t>Jordan</t>
  </si>
  <si>
    <t>ACKIMENKO</t>
  </si>
  <si>
    <t>ALTA/SUNRI</t>
  </si>
  <si>
    <t>Spencer</t>
  </si>
  <si>
    <t>ALLEN</t>
  </si>
  <si>
    <t>ALTA/DSA</t>
  </si>
  <si>
    <t>Cole</t>
  </si>
  <si>
    <t>ANDERSON</t>
  </si>
  <si>
    <t>ALTA/ABFSK</t>
  </si>
  <si>
    <t>Keatz</t>
  </si>
  <si>
    <t>BARBER</t>
  </si>
  <si>
    <t>ALTA/VALLE</t>
  </si>
  <si>
    <t>Nick</t>
  </si>
  <si>
    <t>BUCKLEY</t>
  </si>
  <si>
    <t>ALTA/AASA</t>
  </si>
  <si>
    <t>Bradley</t>
  </si>
  <si>
    <t>BURGESS</t>
  </si>
  <si>
    <t>Gabriel</t>
  </si>
  <si>
    <t>CAMERON</t>
  </si>
  <si>
    <t>ALTA/RABBT</t>
  </si>
  <si>
    <t>Seth</t>
  </si>
  <si>
    <t>CARPENTER</t>
  </si>
  <si>
    <t>ALTA/CARC</t>
  </si>
  <si>
    <t>Jamie</t>
  </si>
  <si>
    <t>CASSELMAN</t>
  </si>
  <si>
    <t>ALTA/PANOW</t>
  </si>
  <si>
    <t>Kale</t>
  </si>
  <si>
    <t>CHESSOR</t>
  </si>
  <si>
    <t>ALTA/RDSC</t>
  </si>
  <si>
    <t>Elijah</t>
  </si>
  <si>
    <t>CHILTON</t>
  </si>
  <si>
    <t>ALTA/LKLSE</t>
  </si>
  <si>
    <t>Harrison</t>
  </si>
  <si>
    <t>CLAY</t>
  </si>
  <si>
    <t>ALTA/PANO</t>
  </si>
  <si>
    <t>Kelvin</t>
  </si>
  <si>
    <t>COCHRANE</t>
  </si>
  <si>
    <t>ALTA/BANFF</t>
  </si>
  <si>
    <t>Christopher</t>
  </si>
  <si>
    <t>COOK</t>
  </si>
  <si>
    <t>ALTA/SNOW</t>
  </si>
  <si>
    <t>Lukash</t>
  </si>
  <si>
    <t>CUNNINGHAM</t>
  </si>
  <si>
    <t>Eric</t>
  </si>
  <si>
    <t>DALTON</t>
  </si>
  <si>
    <t>ALTA/KASC</t>
  </si>
  <si>
    <t>Keegan</t>
  </si>
  <si>
    <t>DAVID MCISAAC</t>
  </si>
  <si>
    <t>Logan</t>
  </si>
  <si>
    <t>DODS</t>
  </si>
  <si>
    <t>Taylor</t>
  </si>
  <si>
    <t>Bennett</t>
  </si>
  <si>
    <t>ERICKSON</t>
  </si>
  <si>
    <t>Alec</t>
  </si>
  <si>
    <t>FEKETE</t>
  </si>
  <si>
    <t>ALTA/SUNSH</t>
  </si>
  <si>
    <t>Dylan</t>
  </si>
  <si>
    <t>FERGUSSON</t>
  </si>
  <si>
    <t>Alan</t>
  </si>
  <si>
    <t>FERRISS</t>
  </si>
  <si>
    <t>ALTA/FMSC</t>
  </si>
  <si>
    <t>Haeden</t>
  </si>
  <si>
    <t>FORD</t>
  </si>
  <si>
    <t>Adam</t>
  </si>
  <si>
    <t>GEE</t>
  </si>
  <si>
    <t>Miller</t>
  </si>
  <si>
    <t>Avery</t>
  </si>
  <si>
    <t>GERLE</t>
  </si>
  <si>
    <t>David</t>
  </si>
  <si>
    <t>GETTY</t>
  </si>
  <si>
    <t>Ethan</t>
  </si>
  <si>
    <t>GILLESE</t>
  </si>
  <si>
    <t>ALTA/JASPR</t>
  </si>
  <si>
    <t>Ryan</t>
  </si>
  <si>
    <t>GNENZ</t>
  </si>
  <si>
    <t>Adrien</t>
  </si>
  <si>
    <t>GRABINSKI</t>
  </si>
  <si>
    <t>Simon</t>
  </si>
  <si>
    <t>GRASDAL</t>
  </si>
  <si>
    <t>Marc Andre</t>
  </si>
  <si>
    <t>HALEY</t>
  </si>
  <si>
    <t>ALTA/ESC</t>
  </si>
  <si>
    <t>Jared</t>
  </si>
  <si>
    <t>HAMBLETON</t>
  </si>
  <si>
    <t>Aaron</t>
  </si>
  <si>
    <t>HARROWER</t>
  </si>
  <si>
    <t>Callum</t>
  </si>
  <si>
    <t>HAWKER</t>
  </si>
  <si>
    <t>Liam</t>
  </si>
  <si>
    <t>HAYNES</t>
  </si>
  <si>
    <t>HESBY</t>
  </si>
  <si>
    <t>Dawson</t>
  </si>
  <si>
    <t>HILL</t>
  </si>
  <si>
    <t>Thomas</t>
  </si>
  <si>
    <t>HOWARD</t>
  </si>
  <si>
    <t>Nicolas</t>
  </si>
  <si>
    <t>HUDON</t>
  </si>
  <si>
    <t>HUGHES</t>
  </si>
  <si>
    <t>Ben</t>
  </si>
  <si>
    <t>KAGANOV</t>
  </si>
  <si>
    <t>Noe</t>
  </si>
  <si>
    <t>KAPUSCINSKY</t>
  </si>
  <si>
    <t>Luke</t>
  </si>
  <si>
    <t>KASIANIUK</t>
  </si>
  <si>
    <t>Minho</t>
  </si>
  <si>
    <t>KIM</t>
  </si>
  <si>
    <t>Ricky</t>
  </si>
  <si>
    <t>KIRAHARA</t>
  </si>
  <si>
    <t>Phil</t>
  </si>
  <si>
    <t>KIRKER</t>
  </si>
  <si>
    <t>Zachary</t>
  </si>
  <si>
    <t>KRAUS</t>
  </si>
  <si>
    <t>Michael</t>
  </si>
  <si>
    <t>LAPINSKIE</t>
  </si>
  <si>
    <t>LARDNER</t>
  </si>
  <si>
    <t>Desmond</t>
  </si>
  <si>
    <t>LAZAR</t>
  </si>
  <si>
    <t>Scott</t>
  </si>
  <si>
    <t>LOCKE</t>
  </si>
  <si>
    <t>Justin</t>
  </si>
  <si>
    <t>LYRAS-BOUCHARD</t>
  </si>
  <si>
    <t>Patrick</t>
  </si>
  <si>
    <t>MAHLER</t>
  </si>
  <si>
    <t>Evan</t>
  </si>
  <si>
    <t>MALONEY</t>
  </si>
  <si>
    <t>Devin</t>
  </si>
  <si>
    <t>MANKTELOW</t>
  </si>
  <si>
    <t>Umberto</t>
  </si>
  <si>
    <t>MARTINOTTI</t>
  </si>
  <si>
    <t>MARTYN</t>
  </si>
  <si>
    <t>Angus</t>
  </si>
  <si>
    <t>MCKENZIE</t>
  </si>
  <si>
    <t>Connor</t>
  </si>
  <si>
    <t>MCLAUGHLAN</t>
  </si>
  <si>
    <t>Hamish</t>
  </si>
  <si>
    <t>MCPHAIL</t>
  </si>
  <si>
    <t>Aidan</t>
  </si>
  <si>
    <t>MCQUARRIE</t>
  </si>
  <si>
    <t>Drew</t>
  </si>
  <si>
    <t>MILLER</t>
  </si>
  <si>
    <t>Rory</t>
  </si>
  <si>
    <t>MILLS</t>
  </si>
  <si>
    <t>Cody</t>
  </si>
  <si>
    <t>MONOD</t>
  </si>
  <si>
    <t>Benjamin</t>
  </si>
  <si>
    <t>MORRISH</t>
  </si>
  <si>
    <t>MUSGRAVE</t>
  </si>
  <si>
    <t>Walter</t>
  </si>
  <si>
    <t>OSTRANDER</t>
  </si>
  <si>
    <t>PANTELUK</t>
  </si>
  <si>
    <t>PARKINSON</t>
  </si>
  <si>
    <t>ALTA/WSC</t>
  </si>
  <si>
    <t>Jack</t>
  </si>
  <si>
    <t>PERCY</t>
  </si>
  <si>
    <t>PODIVINSKY</t>
  </si>
  <si>
    <t>Alexander</t>
  </si>
  <si>
    <t>POOLE</t>
  </si>
  <si>
    <t>Elias</t>
  </si>
  <si>
    <t>POPA</t>
  </si>
  <si>
    <t>Joseph</t>
  </si>
  <si>
    <t>PROFITT</t>
  </si>
  <si>
    <t>RANDALL</t>
  </si>
  <si>
    <t>Saje</t>
  </si>
  <si>
    <t>RAYNER</t>
  </si>
  <si>
    <t>William</t>
  </si>
  <si>
    <t>RIOUX</t>
  </si>
  <si>
    <t>ROSS</t>
  </si>
  <si>
    <t>Pietro</t>
  </si>
  <si>
    <t>ROSSI</t>
  </si>
  <si>
    <t>SANGWINE</t>
  </si>
  <si>
    <t>Jedd</t>
  </si>
  <si>
    <t>SHARP</t>
  </si>
  <si>
    <t>Sam</t>
  </si>
  <si>
    <t>SHEPHARD</t>
  </si>
  <si>
    <t>Daniel</t>
  </si>
  <si>
    <t>SIMONS</t>
  </si>
  <si>
    <t>Devon</t>
  </si>
  <si>
    <t>SMITH</t>
  </si>
  <si>
    <t>Trent</t>
  </si>
  <si>
    <t>STENLUND</t>
  </si>
  <si>
    <t>Dan</t>
  </si>
  <si>
    <t>STRAHAN</t>
  </si>
  <si>
    <t>Alexi</t>
  </si>
  <si>
    <t>SWAN</t>
  </si>
  <si>
    <t>ALTA/FAST</t>
  </si>
  <si>
    <t>Alex</t>
  </si>
  <si>
    <t>TANASESCU</t>
  </si>
  <si>
    <t>Matthew</t>
  </si>
  <si>
    <t>TOPHAM</t>
  </si>
  <si>
    <t>Phillip</t>
  </si>
  <si>
    <t>TREMBLAY</t>
  </si>
  <si>
    <t>ALTA/ESSCC</t>
  </si>
  <si>
    <t>TWEED</t>
  </si>
  <si>
    <t>WALLACE</t>
  </si>
  <si>
    <t>Myles</t>
  </si>
  <si>
    <t>WHELEN</t>
  </si>
  <si>
    <t>WHITMORE</t>
  </si>
  <si>
    <t>Andrew</t>
  </si>
  <si>
    <t>WILSON</t>
  </si>
  <si>
    <t>Jackson</t>
  </si>
  <si>
    <t>WOODHOUSE</t>
  </si>
  <si>
    <t>Total Pts</t>
  </si>
  <si>
    <t>r95</t>
  </si>
  <si>
    <t>p95</t>
  </si>
  <si>
    <t>r96</t>
  </si>
  <si>
    <t>p96</t>
  </si>
  <si>
    <t>r296</t>
  </si>
  <si>
    <t>p296</t>
  </si>
  <si>
    <t>r97</t>
  </si>
  <si>
    <t>p97</t>
  </si>
  <si>
    <t>Mt. Norquay</t>
  </si>
  <si>
    <t>Alberta Alpine Men's U16 Race Series 2014-15</t>
  </si>
  <si>
    <t>Alberta Alpine Women's U16 Race Series 2014-15</t>
  </si>
  <si>
    <t>Olivia</t>
  </si>
  <si>
    <t>ADAMS</t>
  </si>
  <si>
    <t>Ashleigh</t>
  </si>
  <si>
    <t>ALEXANDER</t>
  </si>
  <si>
    <t>Rebecca</t>
  </si>
  <si>
    <t>ARGENAL</t>
  </si>
  <si>
    <t>Brook</t>
  </si>
  <si>
    <t>BALAZS</t>
  </si>
  <si>
    <t>Tyne</t>
  </si>
  <si>
    <t>BECKER</t>
  </si>
  <si>
    <t>Mackenzie</t>
  </si>
  <si>
    <t>BEEMAN</t>
  </si>
  <si>
    <t>Kennedy</t>
  </si>
  <si>
    <t>BOKENFOHR</t>
  </si>
  <si>
    <t>Isabelle</t>
  </si>
  <si>
    <t>BOWMAN</t>
  </si>
  <si>
    <t>ALTA/COLD</t>
  </si>
  <si>
    <t>Skylar</t>
  </si>
  <si>
    <t>BUCKLE</t>
  </si>
  <si>
    <t>ALTA/PARKL</t>
  </si>
  <si>
    <t>Cornelia</t>
  </si>
  <si>
    <t>Kiana</t>
  </si>
  <si>
    <t>CAMPBELL</t>
  </si>
  <si>
    <t>Isabella</t>
  </si>
  <si>
    <t>CARVER</t>
  </si>
  <si>
    <t>Sarah</t>
  </si>
  <si>
    <t>CLARKE</t>
  </si>
  <si>
    <t>Imogen</t>
  </si>
  <si>
    <t>DAVIES</t>
  </si>
  <si>
    <t>Grace</t>
  </si>
  <si>
    <t>DAVISON</t>
  </si>
  <si>
    <t>Carmen</t>
  </si>
  <si>
    <t>DE SILVA</t>
  </si>
  <si>
    <t>Cassandra</t>
  </si>
  <si>
    <t>DELEEUW</t>
  </si>
  <si>
    <t>Amy</t>
  </si>
  <si>
    <t>DRYSDALL</t>
  </si>
  <si>
    <t>Katja</t>
  </si>
  <si>
    <t>EWART</t>
  </si>
  <si>
    <t>Sara</t>
  </si>
  <si>
    <t>FAUPEL</t>
  </si>
  <si>
    <t>Portia</t>
  </si>
  <si>
    <t>FERNANDES</t>
  </si>
  <si>
    <t>ALTA/NAST</t>
  </si>
  <si>
    <t>Erin</t>
  </si>
  <si>
    <t>FOUAD</t>
  </si>
  <si>
    <t>Nicole</t>
  </si>
  <si>
    <t>FRECHETTE</t>
  </si>
  <si>
    <t>Tiana</t>
  </si>
  <si>
    <t>GAMROTH</t>
  </si>
  <si>
    <t>GOOCH</t>
  </si>
  <si>
    <t>Peyton</t>
  </si>
  <si>
    <t>GUERTIN</t>
  </si>
  <si>
    <t>HALIBURTON</t>
  </si>
  <si>
    <t>Emily</t>
  </si>
  <si>
    <t>HANNIMAN</t>
  </si>
  <si>
    <t>Abby</t>
  </si>
  <si>
    <t>HARRISON</t>
  </si>
  <si>
    <t>HARVIE</t>
  </si>
  <si>
    <t>Isla</t>
  </si>
  <si>
    <t>HAWKINS</t>
  </si>
  <si>
    <t>Yifan</t>
  </si>
  <si>
    <t>HU</t>
  </si>
  <si>
    <t>Elizabeth</t>
  </si>
  <si>
    <t>HUISMAN</t>
  </si>
  <si>
    <t>Phynix</t>
  </si>
  <si>
    <t>HULSEMANN</t>
  </si>
  <si>
    <t>Nakia</t>
  </si>
  <si>
    <t>KAMACHI</t>
  </si>
  <si>
    <t>Rachel</t>
  </si>
  <si>
    <t>KANAN</t>
  </si>
  <si>
    <t>Tia</t>
  </si>
  <si>
    <t>KATTLER</t>
  </si>
  <si>
    <t>KELLY</t>
  </si>
  <si>
    <t>Elida</t>
  </si>
  <si>
    <t>KOLBJORNSRUD</t>
  </si>
  <si>
    <t>Georgia</t>
  </si>
  <si>
    <t>LAMOUREUX</t>
  </si>
  <si>
    <t>Bianca</t>
  </si>
  <si>
    <t>LEBLANC</t>
  </si>
  <si>
    <t>Brydie</t>
  </si>
  <si>
    <t>LEMKES</t>
  </si>
  <si>
    <t>Jenna</t>
  </si>
  <si>
    <t>MACCAGNO</t>
  </si>
  <si>
    <t>Maira</t>
  </si>
  <si>
    <t>MACHHIWALA</t>
  </si>
  <si>
    <t>Chloe</t>
  </si>
  <si>
    <t>MANNSBERGER-TETREAULT</t>
  </si>
  <si>
    <t>Melia</t>
  </si>
  <si>
    <t>MARTYNIUK</t>
  </si>
  <si>
    <t>Lauren</t>
  </si>
  <si>
    <t>MAYES</t>
  </si>
  <si>
    <t>MCCURRY</t>
  </si>
  <si>
    <t>Meghan</t>
  </si>
  <si>
    <t>MCGLONE</t>
  </si>
  <si>
    <t>Maggie</t>
  </si>
  <si>
    <t>MCKENNEY</t>
  </si>
  <si>
    <t>Correne</t>
  </si>
  <si>
    <t>MINTY</t>
  </si>
  <si>
    <t>Maddison</t>
  </si>
  <si>
    <t>MOL</t>
  </si>
  <si>
    <t>Edie</t>
  </si>
  <si>
    <t>MULDREW</t>
  </si>
  <si>
    <t>NAIRN</t>
  </si>
  <si>
    <t>Ayla</t>
  </si>
  <si>
    <t>O'BRIEN</t>
  </si>
  <si>
    <t>PERKS</t>
  </si>
  <si>
    <t>Charlotte</t>
  </si>
  <si>
    <t>PITTMAN</t>
  </si>
  <si>
    <t>Madison</t>
  </si>
  <si>
    <t>PONGRACZ</t>
  </si>
  <si>
    <t>Jacquelyn</t>
  </si>
  <si>
    <t>PROC</t>
  </si>
  <si>
    <t>Stephanie</t>
  </si>
  <si>
    <t>Ava</t>
  </si>
  <si>
    <t>PROSSER</t>
  </si>
  <si>
    <t>Alix</t>
  </si>
  <si>
    <t>RADUY</t>
  </si>
  <si>
    <t>Julia</t>
  </si>
  <si>
    <t>RICHARDS</t>
  </si>
  <si>
    <t>Michelle</t>
  </si>
  <si>
    <t>RUFENER</t>
  </si>
  <si>
    <t>Sydney</t>
  </si>
  <si>
    <t>RUSNAK</t>
  </si>
  <si>
    <t>Karleen</t>
  </si>
  <si>
    <t>RUTTER</t>
  </si>
  <si>
    <t>SALVERDA</t>
  </si>
  <si>
    <t>Kala</t>
  </si>
  <si>
    <t>SCHLEPPE</t>
  </si>
  <si>
    <t>Julianna</t>
  </si>
  <si>
    <t>SCOURAS</t>
  </si>
  <si>
    <t>Renee</t>
  </si>
  <si>
    <t>SHANER</t>
  </si>
  <si>
    <t>SHARRATT</t>
  </si>
  <si>
    <t>Allison</t>
  </si>
  <si>
    <t>SIMPSON</t>
  </si>
  <si>
    <t>Elly</t>
  </si>
  <si>
    <t>Kjeryn</t>
  </si>
  <si>
    <t>SOETAERT</t>
  </si>
  <si>
    <t>Katelyne</t>
  </si>
  <si>
    <t>STEELE</t>
  </si>
  <si>
    <t>Alison</t>
  </si>
  <si>
    <t>TAYLOR</t>
  </si>
  <si>
    <t>THOMSON</t>
  </si>
  <si>
    <t>Claire</t>
  </si>
  <si>
    <t>TIMMERMANN</t>
  </si>
  <si>
    <t>Harper</t>
  </si>
  <si>
    <t>VAN DER VOORT</t>
  </si>
  <si>
    <t>Kalli</t>
  </si>
  <si>
    <t>Alexandra</t>
  </si>
  <si>
    <t>VERHUN</t>
  </si>
  <si>
    <t>Kelsie</t>
  </si>
  <si>
    <t>VICKERY</t>
  </si>
  <si>
    <t>Kiersten</t>
  </si>
  <si>
    <t>VINCETT</t>
  </si>
  <si>
    <t>Emma</t>
  </si>
  <si>
    <t>WALLER</t>
  </si>
  <si>
    <t>WARREN</t>
  </si>
  <si>
    <t>WEEKLEY</t>
  </si>
  <si>
    <t>WELSH</t>
  </si>
  <si>
    <t>Mya</t>
  </si>
  <si>
    <t>WHITE</t>
  </si>
  <si>
    <t>WOLINSKI</t>
  </si>
  <si>
    <t>Lake Louise</t>
  </si>
  <si>
    <t>r113</t>
  </si>
  <si>
    <t>p113</t>
  </si>
  <si>
    <t>r114</t>
  </si>
  <si>
    <t>p114</t>
  </si>
  <si>
    <t>r5112</t>
  </si>
  <si>
    <t>p5112</t>
  </si>
  <si>
    <t>r5113</t>
  </si>
  <si>
    <t>p5113</t>
  </si>
  <si>
    <t>Alberta Alpine</t>
  </si>
  <si>
    <t>2014-15</t>
  </si>
  <si>
    <t>U16 Race Series</t>
  </si>
  <si>
    <t>MEN</t>
  </si>
  <si>
    <t>WOMEN</t>
  </si>
  <si>
    <t>HOME</t>
  </si>
  <si>
    <t>Nakiska</t>
  </si>
  <si>
    <t>r5120</t>
  </si>
  <si>
    <t>p5120</t>
  </si>
  <si>
    <t>r5118</t>
  </si>
  <si>
    <t>p5118</t>
  </si>
  <si>
    <t>r5119</t>
  </si>
  <si>
    <t>p5119</t>
  </si>
  <si>
    <t>r5121</t>
  </si>
  <si>
    <t>p5121</t>
  </si>
  <si>
    <t>r5122</t>
  </si>
  <si>
    <t>p5122</t>
  </si>
  <si>
    <t>Sunshine</t>
  </si>
  <si>
    <t>r5138</t>
  </si>
  <si>
    <t>p5138</t>
  </si>
  <si>
    <t>r5139</t>
  </si>
  <si>
    <t>p5139</t>
  </si>
  <si>
    <t>r5140</t>
  </si>
  <si>
    <t>p5140</t>
  </si>
  <si>
    <t>r119</t>
  </si>
  <si>
    <t>p119</t>
  </si>
  <si>
    <t>r120</t>
  </si>
  <si>
    <t>p120</t>
  </si>
  <si>
    <t>r121</t>
  </si>
  <si>
    <t>p121</t>
  </si>
  <si>
    <t>r122</t>
  </si>
  <si>
    <t>p122</t>
  </si>
  <si>
    <t>r123</t>
  </si>
  <si>
    <t>p123</t>
  </si>
  <si>
    <t>r139</t>
  </si>
  <si>
    <t>p139</t>
  </si>
  <si>
    <t>r140</t>
  </si>
  <si>
    <t>p140</t>
  </si>
  <si>
    <t>r141</t>
  </si>
  <si>
    <t>p141</t>
  </si>
  <si>
    <t>DSQ - 39</t>
  </si>
  <si>
    <t>DSQ - 52</t>
  </si>
  <si>
    <t>DSQ - 36</t>
  </si>
  <si>
    <t>SHEPHARD Sam</t>
  </si>
  <si>
    <t>ERICKSON Bennett</t>
  </si>
  <si>
    <t>SIMPSON David</t>
  </si>
  <si>
    <t>RDSC</t>
  </si>
  <si>
    <t>DSQ - 0</t>
  </si>
  <si>
    <t>MACCAGNO Jenna</t>
  </si>
  <si>
    <t>PARKINSON Ben</t>
  </si>
  <si>
    <t>WSC</t>
  </si>
  <si>
    <t>DODS Taylor</t>
  </si>
  <si>
    <t>SCHLEPPE Kala</t>
  </si>
  <si>
    <t>DSQ - 35</t>
  </si>
  <si>
    <t>DSQ - 54</t>
  </si>
  <si>
    <t>DSQ - 37</t>
  </si>
  <si>
    <t>DSQ - 26</t>
  </si>
  <si>
    <t>DSQ - 51</t>
  </si>
  <si>
    <t>DSQ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</si>
</sst>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47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0" fillId="0" borderId="0" xfId="0"/>
    <xf numFmtId="0" fontId="0" fillId="0" borderId="13" xfId="0" applyBorder="1"/>
    <xf numFmtId="0" fontId="0" fillId="0" borderId="0" xfId="0" applyBorder="1"/>
    <xf numFmtId="0" fontId="0" fillId="0" borderId="17" xfId="0" applyBorder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18" xfId="0" applyBorder="1"/>
    <xf numFmtId="0" fontId="5" fillId="4" borderId="19" xfId="0" applyFont="1" applyFill="1" applyBorder="1"/>
    <xf numFmtId="0" fontId="5" fillId="4" borderId="20" xfId="0" applyFont="1" applyFill="1" applyBorder="1"/>
    <xf numFmtId="0" fontId="0" fillId="0" borderId="13" xfId="0" applyNumberFormat="1" applyBorder="1"/>
    <xf numFmtId="0" fontId="0" fillId="0" borderId="0" xfId="0" applyNumberFormat="1" applyBorder="1"/>
    <xf numFmtId="0" fontId="0" fillId="0" borderId="17" xfId="0" applyNumberFormat="1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0" xfId="0" applyNumberFormat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1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2" xfId="0" applyFont="1" applyFill="1" applyBorder="1"/>
    <xf numFmtId="0" fontId="0" fillId="0" borderId="11" xfId="0" applyBorder="1"/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0" xfId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23">
    <dxf>
      <font>
        <color theme="0"/>
      </font>
    </dxf>
    <dxf>
      <font>
        <color theme="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>
        <left style="medium">
          <color indexed="64"/>
        </left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border outline="0">
        <right style="medium">
          <color indexed="64"/>
        </right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outline="0">
        <left style="medium">
          <color indexed="64"/>
        </left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border outline="0">
        <right style="medium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152400</xdr:rowOff>
    </xdr:from>
    <xdr:to>
      <xdr:col>4</xdr:col>
      <xdr:colOff>333221</xdr:colOff>
      <xdr:row>0</xdr:row>
      <xdr:rowOff>1171448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152400"/>
          <a:ext cx="1228571" cy="101904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?Codex=NAT15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?Codex=NAT15" connectionId="2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?Codex=NAT15" connectionId="3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?Codex=NAT15" connectionId="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?Codex=NAT15" connectionId="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?Codex=NAT15" connectionId="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?Codex=NAT15" connectionId="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?Codex=NAT15" connectionId="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?Codex=NAT15" connectionId="9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?Codex=NAT15" connectionId="1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?Codex=NAT15" connectionId="1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?Codex=NAT15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?Codex=NAT15" connectionId="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?Codex=NAT15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?Codex=NAT15" connectionId="15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?Codex=NAT15" connectionId="1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?Codex=NAT15" connectionId="17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?Codex=NAT15" connectionId="1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?Codex=NAT15" connectionId="19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?Codex=NAT15" connectionId="2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?Codex=NAT15" connectionId="2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?Codex=NAT15" connectionId="1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?Codex=NAT15" connectionId="2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?Codex=NAT15" connectionId="2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?Codex=NAT15" connectionId="2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?Codex=NAT15" connectionId="2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?Codex=NAT15" connectionId="2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?Codex=NAT15" connectionId="27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3" name="AthListMen" displayName="AthListMen" ref="B3:AI101" totalsRowShown="0">
  <autoFilter ref="B3:AI101"/>
  <sortState ref="B4:AI101">
    <sortCondition descending="1" ref="G4:G101"/>
  </sortState>
  <tableColumns count="34">
    <tableColumn id="1" name="CARD"/>
    <tableColumn id="2" name="FIRST NAME"/>
    <tableColumn id="3" name="LAST NAME"/>
    <tableColumn id="4" name="CLUB"/>
    <tableColumn id="5" name="YOB" dataDxfId="122"/>
    <tableColumn id="6" name="Total Pts" dataDxfId="121">
      <calculatedColumnFormula>SUM(I4,K4,M4,O4,Q4,S4,U4,W4,Y4,AA4,AC4,AE4,AG4,AI4)</calculatedColumnFormula>
    </tableColumn>
    <tableColumn id="7" name="r95" dataDxfId="120">
      <calculatedColumnFormula>IFERROR(VLOOKUP(AthListMen[[#This Row],[CARD]],resres0095[],2,FALSE),0)</calculatedColumnFormula>
    </tableColumn>
    <tableColumn id="8" name="p95" dataDxfId="119">
      <calculatedColumnFormula>IFERROR(VLOOKUP(H4,PointsTable[],2,FALSE),0)</calculatedColumnFormula>
    </tableColumn>
    <tableColumn id="9" name="r96" dataDxfId="118">
      <calculatedColumnFormula>IFERROR(VLOOKUP(AthListMen[[#This Row],[CARD]],resres0096[],2,FALSE),0)</calculatedColumnFormula>
    </tableColumn>
    <tableColumn id="10" name="p96" dataDxfId="117">
      <calculatedColumnFormula>IFERROR(VLOOKUP(J4,PointsTable[],2,FALSE),0)</calculatedColumnFormula>
    </tableColumn>
    <tableColumn id="11" name="r296" dataDxfId="116">
      <calculatedColumnFormula>IFERROR(VLOOKUP(AthListMen[[#This Row],[CARD]],resres0296[],2,FALSE),0)</calculatedColumnFormula>
    </tableColumn>
    <tableColumn id="12" name="p296" dataDxfId="115">
      <calculatedColumnFormula>IFERROR(VLOOKUP(L4,PointsTable[],2,FALSE),0)</calculatedColumnFormula>
    </tableColumn>
    <tableColumn id="13" name="r97" dataDxfId="114">
      <calculatedColumnFormula>IFERROR(VLOOKUP(AthListMen[[#This Row],[CARD]],resres0097[],2,FALSE),0)</calculatedColumnFormula>
    </tableColumn>
    <tableColumn id="14" name="p97" dataDxfId="113">
      <calculatedColumnFormula>IFERROR(VLOOKUP(N4,PointsTable[],2,FALSE),0)</calculatedColumnFormula>
    </tableColumn>
    <tableColumn id="15" name="r113" dataDxfId="112">
      <calculatedColumnFormula>IFERROR(VLOOKUP(AthListMen[[#This Row],[CARD]],resres0113[],2,FALSE),0)</calculatedColumnFormula>
    </tableColumn>
    <tableColumn id="16" name="p113" dataDxfId="111">
      <calculatedColumnFormula>IFERROR(VLOOKUP(P4,PointsTable[],2,FALSE),0)</calculatedColumnFormula>
    </tableColumn>
    <tableColumn id="17" name="r114" dataDxfId="110">
      <calculatedColumnFormula>IFERROR(VLOOKUP(AthListMen[[#This Row],[CARD]],resres0114[],2,FALSE),0)</calculatedColumnFormula>
    </tableColumn>
    <tableColumn id="18" name="p114" dataDxfId="109">
      <calculatedColumnFormula>IFERROR(VLOOKUP(R4,PointsTable[],2,FALSE),0)</calculatedColumnFormula>
    </tableColumn>
    <tableColumn id="19" name="r119" dataDxfId="108">
      <calculatedColumnFormula>IFERROR(VLOOKUP(AthListMen[[#This Row],[CARD]],resres0119[],2,FALSE),0)</calculatedColumnFormula>
    </tableColumn>
    <tableColumn id="20" name="p119" dataDxfId="107">
      <calculatedColumnFormula>IFERROR(VLOOKUP(T4,PointsTable[],2,FALSE),0)</calculatedColumnFormula>
    </tableColumn>
    <tableColumn id="21" name="r120" dataDxfId="106">
      <calculatedColumnFormula>IFERROR(VLOOKUP(AthListMen[[#This Row],[CARD]],resres0120[],2,FALSE),0)</calculatedColumnFormula>
    </tableColumn>
    <tableColumn id="22" name="p120" dataDxfId="105">
      <calculatedColumnFormula>IFERROR(VLOOKUP(V4,PointsTable[],2,FALSE),0)</calculatedColumnFormula>
    </tableColumn>
    <tableColumn id="23" name="r121" dataDxfId="104">
      <calculatedColumnFormula>IFERROR(VLOOKUP(AthListMen[[#This Row],[CARD]],resres0121[],2,FALSE),0)</calculatedColumnFormula>
    </tableColumn>
    <tableColumn id="24" name="p121" dataDxfId="103">
      <calculatedColumnFormula>IFERROR(VLOOKUP(X4,PointsTable[],2,FALSE),0)</calculatedColumnFormula>
    </tableColumn>
    <tableColumn id="25" name="r122" dataDxfId="102">
      <calculatedColumnFormula>IFERROR(VLOOKUP(AthListMen[[#This Row],[CARD]],resres0122[],2,FALSE),0)</calculatedColumnFormula>
    </tableColumn>
    <tableColumn id="26" name="p122" dataDxfId="101">
      <calculatedColumnFormula>IFERROR(VLOOKUP(Z4,PointsTable[],2,FALSE),0)</calculatedColumnFormula>
    </tableColumn>
    <tableColumn id="27" name="r123" dataDxfId="100">
      <calculatedColumnFormula>IFERROR(VLOOKUP(AthListMen[[#This Row],[CARD]],resres0123[],2,FALSE),0)</calculatedColumnFormula>
    </tableColumn>
    <tableColumn id="28" name="p123" dataDxfId="99">
      <calculatedColumnFormula>IFERROR(VLOOKUP(AB4,PointsTable[],2,FALSE),0)</calculatedColumnFormula>
    </tableColumn>
    <tableColumn id="29" name="r139" dataDxfId="98">
      <calculatedColumnFormula>IFERROR(VLOOKUP(AthListMen[[#This Row],[CARD]],resres0139[],2,FALSE),0)</calculatedColumnFormula>
    </tableColumn>
    <tableColumn id="30" name="p139" dataDxfId="97">
      <calculatedColumnFormula>IFERROR(VLOOKUP(AD4,PointsTable[],2,FALSE),0)</calculatedColumnFormula>
    </tableColumn>
    <tableColumn id="31" name="r140" dataDxfId="96">
      <calculatedColumnFormula>IFERROR(VLOOKUP(AthListMen[[#This Row],[CARD]],resres0140[],2,FALSE),0)</calculatedColumnFormula>
    </tableColumn>
    <tableColumn id="32" name="p140" dataDxfId="95">
      <calculatedColumnFormula>IFERROR(VLOOKUP(AF4,PointsTable[],2,FALSE),0)</calculatedColumnFormula>
    </tableColumn>
    <tableColumn id="33" name="r141" dataDxfId="94">
      <calculatedColumnFormula>IFERROR(VLOOKUP(AthListMen[[#This Row],[CARD]],resres0141[],2,FALSE),0)</calculatedColumnFormula>
    </tableColumn>
    <tableColumn id="34" name="p141" dataDxfId="93">
      <calculatedColumnFormula>IFERROR(VLOOKUP(AH4,PointsTable[],2,FALSE),0)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8" name="resres0097" displayName="resres0097" ref="N2:O150" totalsRowShown="0">
  <autoFilter ref="N2:O150"/>
  <tableColumns count="2">
    <tableColumn id="1" name="ABBib" dataDxfId="45">
      <calculatedColumnFormula>IFERROR(VLOOKUP(B3,AthListMen[],1,FALSE),0)</calculatedColumnFormula>
    </tableColumn>
    <tableColumn id="2" name="0" dataDxfId="4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id="13" name="resres5096" displayName="resres5096" ref="N2:O150" totalsRowShown="0">
  <autoFilter ref="N2:O150"/>
  <tableColumns count="2">
    <tableColumn id="1" name="ABBib" dataDxfId="43">
      <calculatedColumnFormula>IFERROR(VLOOKUP(B3,AthListWomen[],1,FALSE),0)</calculatedColumnFormula>
    </tableColumn>
    <tableColumn id="2" name="0" dataDxfId="4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id="9" name="resres0113" displayName="resres0113" ref="N2:O150" totalsRowShown="0">
  <autoFilter ref="N2:O150"/>
  <tableColumns count="2">
    <tableColumn id="1" name="ABBib" dataDxfId="41">
      <calculatedColumnFormula>IFERROR(VLOOKUP(B3,AthListMen[],1,FALSE),0)</calculatedColumnFormula>
    </tableColumn>
    <tableColumn id="2" name="0" dataDxfId="40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3.xml><?xml version="1.0" encoding="utf-8"?>
<table xmlns="http://schemas.openxmlformats.org/spreadsheetml/2006/main" id="14" name="resres5112" displayName="resres5112" ref="N2:O150" totalsRowShown="0">
  <autoFilter ref="N2:O150"/>
  <tableColumns count="2">
    <tableColumn id="1" name="ABBib" dataDxfId="39">
      <calculatedColumnFormula>IFERROR(VLOOKUP(B3,AthListWomen[],1,FALSE),0)</calculatedColumnFormula>
    </tableColumn>
    <tableColumn id="2" name="0" dataDxfId="38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id="10" name="resres0114" displayName="resres0114" ref="N2:O150" totalsRowShown="0">
  <autoFilter ref="N2:O150"/>
  <tableColumns count="2">
    <tableColumn id="1" name="ABBib" dataDxfId="37">
      <calculatedColumnFormula>IFERROR(VLOOKUP(B3,AthListMen[],1,FALSE),0)</calculatedColumnFormula>
    </tableColumn>
    <tableColumn id="2" name="0" dataDxfId="3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id="15" name="resres5113" displayName="resres5113" ref="N2:O150" totalsRowShown="0">
  <autoFilter ref="N2:O150"/>
  <tableColumns count="2">
    <tableColumn id="1" name="ABBib" dataDxfId="35">
      <calculatedColumnFormula>IFERROR(VLOOKUP(B3,AthListWomen[],1,FALSE),0)</calculatedColumnFormula>
    </tableColumn>
    <tableColumn id="2" name="0" dataDxfId="3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id="16" name="resres0119" displayName="resres0119" ref="N2:O150" totalsRowShown="0">
  <autoFilter ref="N2:O150"/>
  <tableColumns count="2">
    <tableColumn id="1" name="ABBib" dataDxfId="33">
      <calculatedColumnFormula>IFERROR(VLOOKUP(B3,AthListMen[],1,FALSE),0)</calculatedColumnFormula>
    </tableColumn>
    <tableColumn id="2" name="0" dataDxfId="3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id="17" name="resres5120" displayName="resres5120" ref="N2:O150" totalsRowShown="0">
  <autoFilter ref="N2:O150"/>
  <tableColumns count="2">
    <tableColumn id="1" name="ABBib" dataDxfId="31">
      <calculatedColumnFormula>IFERROR(VLOOKUP(B3,AthListWomen[],1,FALSE),0)</calculatedColumnFormula>
    </tableColumn>
    <tableColumn id="2" name="0" dataDxfId="30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id="18" name="resres0120" displayName="resres0120" ref="N2:O150" totalsRowShown="0">
  <autoFilter ref="N2:O150"/>
  <tableColumns count="2">
    <tableColumn id="1" name="ABBib" dataDxfId="29">
      <calculatedColumnFormula>IFERROR(VLOOKUP(B3,AthListMen[],1,FALSE),0)</calculatedColumnFormula>
    </tableColumn>
    <tableColumn id="2" name="0" dataDxfId="28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id="19" name="resres5118" displayName="resres5118" ref="N2:O150" totalsRowShown="0">
  <autoFilter ref="N2:O150"/>
  <tableColumns count="2">
    <tableColumn id="1" name="ABBib" dataDxfId="27">
      <calculatedColumnFormula>IFERROR(VLOOKUP(B3,AthListWomen[],1,FALSE),0)</calculatedColumnFormula>
    </tableColumn>
    <tableColumn id="2" name="0" dataDxfId="2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AthListWomen" displayName="AthListWomen" ref="B3:AI93" totalsRowShown="0">
  <autoFilter ref="B3:AI93"/>
  <sortState ref="B4:AI93">
    <sortCondition descending="1" ref="G4:G93"/>
  </sortState>
  <tableColumns count="34">
    <tableColumn id="1" name="CARD"/>
    <tableColumn id="2" name="FIRST NAME"/>
    <tableColumn id="3" name="LAST NAME"/>
    <tableColumn id="4" name="CLUB"/>
    <tableColumn id="5" name="YOB" dataDxfId="92"/>
    <tableColumn id="6" name="Total Pts" dataDxfId="91">
      <calculatedColumnFormula>SUM(I4,K4,M4,O4,Q4,S4,U4,W4,Y4,AA4,AC4,AE4,AG4,AI4)</calculatedColumnFormula>
    </tableColumn>
    <tableColumn id="7" name="r95" dataDxfId="90">
      <calculatedColumnFormula>IFERROR(VLOOKUP(AthListWomen[[#This Row],[CARD]],resres5094[],2,FALSE),0)</calculatedColumnFormula>
    </tableColumn>
    <tableColumn id="8" name="p95" dataDxfId="89">
      <calculatedColumnFormula>IFERROR(VLOOKUP(H4,PointsTable[],2,FALSE),0)</calculatedColumnFormula>
    </tableColumn>
    <tableColumn id="9" name="r96" dataDxfId="88">
      <calculatedColumnFormula>IFERROR(VLOOKUP(AthListWomen[[#This Row],[CARD]],resres5095[],2,FALSE),0)</calculatedColumnFormula>
    </tableColumn>
    <tableColumn id="10" name="p96" dataDxfId="87">
      <calculatedColumnFormula>IFERROR(VLOOKUP(J4,PointsTable[],2,FALSE),0)</calculatedColumnFormula>
    </tableColumn>
    <tableColumn id="11" name="r296" dataDxfId="86">
      <calculatedColumnFormula>IFERROR(VLOOKUP(AthListWomen[[#This Row],[CARD]],resres5297[],2,FALSE),0)</calculatedColumnFormula>
    </tableColumn>
    <tableColumn id="12" name="p296" dataDxfId="85">
      <calculatedColumnFormula>IFERROR(VLOOKUP(L4,PointsTable[],2,FALSE),0)</calculatedColumnFormula>
    </tableColumn>
    <tableColumn id="13" name="r97" dataDxfId="84">
      <calculatedColumnFormula>IFERROR(VLOOKUP(AthListWomen[[#This Row],[CARD]],resres5096[],2,FALSE),0)</calculatedColumnFormula>
    </tableColumn>
    <tableColumn id="14" name="p97" dataDxfId="83">
      <calculatedColumnFormula>IFERROR(VLOOKUP(N4,PointsTable[],2,FALSE),0)</calculatedColumnFormula>
    </tableColumn>
    <tableColumn id="15" name="r5112" dataDxfId="82">
      <calculatedColumnFormula>IFERROR(VLOOKUP(AthListWomen[[#This Row],[CARD]],resres5112[],2,FALSE),0)</calculatedColumnFormula>
    </tableColumn>
    <tableColumn id="16" name="p5112" dataDxfId="81">
      <calculatedColumnFormula>IFERROR(VLOOKUP(P4,PointsTable[],2,FALSE),0)</calculatedColumnFormula>
    </tableColumn>
    <tableColumn id="17" name="r5113" dataDxfId="80">
      <calculatedColumnFormula>IFERROR(VLOOKUP(AthListWomen[[#This Row],[CARD]],resres5113[],2,FALSE),0)</calculatedColumnFormula>
    </tableColumn>
    <tableColumn id="18" name="p5113" dataDxfId="79">
      <calculatedColumnFormula>IFERROR(VLOOKUP(R4,PointsTable[],2,FALSE),0)</calculatedColumnFormula>
    </tableColumn>
    <tableColumn id="19" name="r5120" dataDxfId="78">
      <calculatedColumnFormula>IFERROR(VLOOKUP(AthListWomen[[#This Row],[CARD]],resres5120[],2,FALSE),0)</calculatedColumnFormula>
    </tableColumn>
    <tableColumn id="20" name="p5120" dataDxfId="77">
      <calculatedColumnFormula>IFERROR(VLOOKUP(T4,PointsTable[],2,FALSE),0)</calculatedColumnFormula>
    </tableColumn>
    <tableColumn id="21" name="r5118" dataDxfId="76">
      <calculatedColumnFormula>IFERROR(VLOOKUP(AthListWomen[[#This Row],[CARD]],resres5118[],2,FALSE),0)</calculatedColumnFormula>
    </tableColumn>
    <tableColumn id="22" name="p5118" dataDxfId="75">
      <calculatedColumnFormula>IFERROR(VLOOKUP(V4,PointsTable[],2,FALSE),0)</calculatedColumnFormula>
    </tableColumn>
    <tableColumn id="23" name="r5119" dataDxfId="74">
      <calculatedColumnFormula>IFERROR(VLOOKUP(AthListWomen[[#This Row],[CARD]],resres5119[],2,FALSE),0)</calculatedColumnFormula>
    </tableColumn>
    <tableColumn id="24" name="p5119" dataDxfId="73">
      <calculatedColumnFormula>IFERROR(VLOOKUP(X4,PointsTable[],2,FALSE),0)</calculatedColumnFormula>
    </tableColumn>
    <tableColumn id="25" name="r5121" dataDxfId="72">
      <calculatedColumnFormula>IFERROR(VLOOKUP(AthListWomen[[#This Row],[CARD]],resres5121[],2,FALSE),0)</calculatedColumnFormula>
    </tableColumn>
    <tableColumn id="26" name="p5121" dataDxfId="71">
      <calculatedColumnFormula>IFERROR(VLOOKUP(Z4,PointsTable[],2,FALSE),0)</calculatedColumnFormula>
    </tableColumn>
    <tableColumn id="27" name="r5122" dataDxfId="70">
      <calculatedColumnFormula>IFERROR(VLOOKUP(AthListWomen[[#This Row],[CARD]],resres5122[],2,FALSE),0)</calculatedColumnFormula>
    </tableColumn>
    <tableColumn id="28" name="p5122" dataDxfId="69">
      <calculatedColumnFormula>IFERROR(VLOOKUP(AB4,PointsTable[],2,FALSE),0)</calculatedColumnFormula>
    </tableColumn>
    <tableColumn id="29" name="r5138" dataDxfId="68">
      <calculatedColumnFormula>IFERROR(VLOOKUP(AthListWomen[[#This Row],[CARD]],resres5138[],2,FALSE),0)</calculatedColumnFormula>
    </tableColumn>
    <tableColumn id="30" name="p5138" dataDxfId="67">
      <calculatedColumnFormula>IFERROR(VLOOKUP(AD4,PointsTable[],2,FALSE),0)</calculatedColumnFormula>
    </tableColumn>
    <tableColumn id="31" name="r5139" dataDxfId="66">
      <calculatedColumnFormula>IFERROR(VLOOKUP(AthListWomen[[#This Row],[CARD]],resres5139[],2,FALSE),0)</calculatedColumnFormula>
    </tableColumn>
    <tableColumn id="32" name="p5139" dataDxfId="65">
      <calculatedColumnFormula>IFERROR(VLOOKUP(AF4,PointsTable[],2,FALSE),0)</calculatedColumnFormula>
    </tableColumn>
    <tableColumn id="33" name="r5140" dataDxfId="64">
      <calculatedColumnFormula>IFERROR(VLOOKUP(AthListWomen[[#This Row],[CARD]],resres5140[],2,FALSE),0)</calculatedColumnFormula>
    </tableColumn>
    <tableColumn id="34" name="p5140" dataDxfId="63">
      <calculatedColumnFormula>IFERROR(VLOOKUP(AH4,PointsTable[],2,FALSE),0)</calculatedColumnFormula>
    </tableColumn>
  </tableColumns>
  <tableStyleInfo name="TableStyleLight10" showFirstColumn="0" showLastColumn="0" showRowStripes="1" showColumnStripes="0"/>
</table>
</file>

<file path=xl/tables/table20.xml><?xml version="1.0" encoding="utf-8"?>
<table xmlns="http://schemas.openxmlformats.org/spreadsheetml/2006/main" id="20" name="resres0121" displayName="resres0121" ref="N2:O150" totalsRowShown="0">
  <autoFilter ref="N2:O150"/>
  <tableColumns count="2">
    <tableColumn id="1" name="ABBib" dataDxfId="25">
      <calculatedColumnFormula>IFERROR(VLOOKUP(B3,AthListMen[],1,FALSE),0)</calculatedColumnFormula>
    </tableColumn>
    <tableColumn id="2" name="0" dataDxfId="2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id="21" name="resres5119" displayName="resres5119" ref="N2:O150" totalsRowShown="0">
  <autoFilter ref="N2:O150"/>
  <tableColumns count="2">
    <tableColumn id="1" name="ABBib" dataDxfId="23">
      <calculatedColumnFormula>IFERROR(VLOOKUP(B3,AthListWomen[],1,FALSE),0)</calculatedColumnFormula>
    </tableColumn>
    <tableColumn id="2" name="0" dataDxfId="2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2.xml><?xml version="1.0" encoding="utf-8"?>
<table xmlns="http://schemas.openxmlformats.org/spreadsheetml/2006/main" id="22" name="resres0122" displayName="resres0122" ref="N2:O150" totalsRowShown="0">
  <autoFilter ref="N2:O150"/>
  <tableColumns count="2">
    <tableColumn id="1" name="ABBib" dataDxfId="21">
      <calculatedColumnFormula>IFERROR(VLOOKUP(B3,AthListMen[],1,FALSE),0)</calculatedColumnFormula>
    </tableColumn>
    <tableColumn id="2" name="0" dataDxfId="20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3.xml><?xml version="1.0" encoding="utf-8"?>
<table xmlns="http://schemas.openxmlformats.org/spreadsheetml/2006/main" id="23" name="resres5121" displayName="resres5121" ref="N2:O150" totalsRowShown="0">
  <autoFilter ref="N2:O150"/>
  <tableColumns count="2">
    <tableColumn id="1" name="ABBib" dataDxfId="19">
      <calculatedColumnFormula>IFERROR(VLOOKUP(B3,AthListWomen[],1,FALSE),0)</calculatedColumnFormula>
    </tableColumn>
    <tableColumn id="2" name="0" dataDxfId="18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4.xml><?xml version="1.0" encoding="utf-8"?>
<table xmlns="http://schemas.openxmlformats.org/spreadsheetml/2006/main" id="24" name="resres0123" displayName="resres0123" ref="N2:O150" totalsRowShown="0">
  <autoFilter ref="N2:O150"/>
  <tableColumns count="2">
    <tableColumn id="1" name="ABBib" dataDxfId="17">
      <calculatedColumnFormula>IFERROR(VLOOKUP(B3,AthListMen[],1,FALSE),0)</calculatedColumnFormula>
    </tableColumn>
    <tableColumn id="2" name="0" dataDxfId="1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5.xml><?xml version="1.0" encoding="utf-8"?>
<table xmlns="http://schemas.openxmlformats.org/spreadsheetml/2006/main" id="25" name="resres5122" displayName="resres5122" ref="N2:O150" totalsRowShown="0">
  <autoFilter ref="N2:O150"/>
  <tableColumns count="2">
    <tableColumn id="1" name="ABBib" dataDxfId="15">
      <calculatedColumnFormula>IFERROR(VLOOKUP(B3,AthListWomen[],1,FALSE),0)</calculatedColumnFormula>
    </tableColumn>
    <tableColumn id="2" name="0" dataDxfId="1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6.xml><?xml version="1.0" encoding="utf-8"?>
<table xmlns="http://schemas.openxmlformats.org/spreadsheetml/2006/main" id="26" name="resres0139" displayName="resres0139" ref="N2:O150" totalsRowShown="0">
  <autoFilter ref="N2:O150"/>
  <tableColumns count="2">
    <tableColumn id="1" name="ABBib" dataDxfId="13">
      <calculatedColumnFormula>IFERROR(VLOOKUP(B3,AthListMen[],1,FALSE),0)</calculatedColumnFormula>
    </tableColumn>
    <tableColumn id="2" name="0" dataDxfId="1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id="27" name="resres5138" displayName="resres5138" ref="N2:O150" totalsRowShown="0">
  <autoFilter ref="N2:O150"/>
  <tableColumns count="2">
    <tableColumn id="1" name="ABBib" dataDxfId="11">
      <calculatedColumnFormula>IFERROR(VLOOKUP(B3,AthListWomen[],1,FALSE),0)</calculatedColumnFormula>
    </tableColumn>
    <tableColumn id="2" name="0" dataDxfId="10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id="28" name="resres0140" displayName="resres0140" ref="N2:O150" totalsRowShown="0">
  <autoFilter ref="N2:O150"/>
  <tableColumns count="2">
    <tableColumn id="1" name="ABBib" dataDxfId="9">
      <calculatedColumnFormula>IFERROR(VLOOKUP(B3,AthListMen[],1,FALSE),0)</calculatedColumnFormula>
    </tableColumn>
    <tableColumn id="2" name="0" dataDxfId="8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id="29" name="resres5139" displayName="resres5139" ref="N2:O150" totalsRowShown="0">
  <autoFilter ref="N2:O150"/>
  <tableColumns count="2">
    <tableColumn id="1" name="ABBib" dataDxfId="7">
      <calculatedColumnFormula>IFERROR(VLOOKUP(B3,AthListWomen[],1,FALSE),0)</calculatedColumnFormula>
    </tableColumn>
    <tableColumn id="2" name="0" dataDxfId="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PointsTable" displayName="PointsTable" ref="A1:B154" totalsRowShown="0" headerRowDxfId="62" headerRowBorderDxfId="61" tableBorderDxfId="60">
  <autoFilter ref="A1:B154"/>
  <tableColumns count="2">
    <tableColumn id="1" name="Finish Position" dataDxfId="59"/>
    <tableColumn id="2" name="Series Points" dataDxfId="58"/>
  </tableColumns>
  <tableStyleInfo name="TableStyleLight11" showFirstColumn="0" showLastColumn="0" showRowStripes="1" showColumnStripes="0"/>
</table>
</file>

<file path=xl/tables/table30.xml><?xml version="1.0" encoding="utf-8"?>
<table xmlns="http://schemas.openxmlformats.org/spreadsheetml/2006/main" id="30" name="resres0141" displayName="resres0141" ref="N2:O150" totalsRowShown="0">
  <autoFilter ref="N2:O150"/>
  <tableColumns count="2">
    <tableColumn id="1" name="ABBib" dataDxfId="5">
      <calculatedColumnFormula>IFERROR(VLOOKUP(B3,AthListMen[],1,FALSE),0)</calculatedColumnFormula>
    </tableColumn>
    <tableColumn id="2" name="0" dataDxfId="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id="31" name="resres5140" displayName="resres5140" ref="N2:O150" totalsRowShown="0">
  <autoFilter ref="N2:O150"/>
  <tableColumns count="2">
    <tableColumn id="1" name="ABBib" dataDxfId="3">
      <calculatedColumnFormula>IFERROR(VLOOKUP(B3,AthListWomen[],1,FALSE),0)</calculatedColumnFormula>
    </tableColumn>
    <tableColumn id="2" name="0" dataDxfId="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2" name="resres0095" displayName="resres0095" ref="N2:O150" totalsRowShown="0">
  <autoFilter ref="N2:O150"/>
  <tableColumns count="2">
    <tableColumn id="1" name="ABBib" dataDxfId="57">
      <calculatedColumnFormula>IFERROR(VLOOKUP(B3,AthListMen[],1,FALSE),0)</calculatedColumnFormula>
    </tableColumn>
    <tableColumn id="2" name="0" dataDxfId="5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resres5094" displayName="resres5094" ref="N2:O150" totalsRowShown="0">
  <autoFilter ref="N2:O150"/>
  <tableColumns count="2">
    <tableColumn id="1" name="ABBib" dataDxfId="55">
      <calculatedColumnFormula>IFERROR(VLOOKUP(B3,AthListWomen[],1,FALSE),0)</calculatedColumnFormula>
    </tableColumn>
    <tableColumn id="2" name="0" dataDxfId="54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resres0096" displayName="resres0096" ref="N2:O150" totalsRowShown="0">
  <autoFilter ref="N2:O150"/>
  <tableColumns count="2">
    <tableColumn id="1" name="ABBib" dataDxfId="53">
      <calculatedColumnFormula>IFERROR(VLOOKUP(B3,AthListMen[],1,FALSE),0)</calculatedColumnFormula>
    </tableColumn>
    <tableColumn id="2" name="0" dataDxfId="52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11" name="resres5095" displayName="resres5095" ref="N2:O150" totalsRowShown="0">
  <autoFilter ref="N2:O150"/>
  <tableColumns count="2">
    <tableColumn id="1" name="ABBib" dataDxfId="51">
      <calculatedColumnFormula>IFERROR(VLOOKUP(B3,AthListWomen[],1,FALSE),0)</calculatedColumnFormula>
    </tableColumn>
    <tableColumn id="2" name="0" dataDxfId="50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7" name="resres0296" displayName="resres0296" ref="N2:O150" totalsRowShown="0">
  <autoFilter ref="N2:O150"/>
  <tableColumns count="2">
    <tableColumn id="1" name="ABBib" dataDxfId="49">
      <calculatedColumnFormula>IFERROR(VLOOKUP(B3,AthListMen[],1,FALSE),0)</calculatedColumnFormula>
    </tableColumn>
    <tableColumn id="2" name="0" dataDxfId="48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12" name="resres5297" displayName="resres5297" ref="N2:O150" totalsRowShown="0">
  <autoFilter ref="N2:O150"/>
  <tableColumns count="2">
    <tableColumn id="1" name="ABBib" dataDxfId="47">
      <calculatedColumnFormula>IFERROR(VLOOKUP(B3,AthListWomen[],1,FALSE),0)</calculatedColumnFormula>
    </tableColumn>
    <tableColumn id="2" name="0" dataDxfId="46">
      <calculatedColumnFormula>IF(N3&gt;0,IF(A3&gt;0,IF(A3&lt;999,IF(A3=A2,IF(N2&gt;0,O2,O2+1),IF(A2=A1,O2+2,O2+1)),0),O2),O2)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table" Target="../tables/table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workbookViewId="0">
      <selection activeCell="D5" sqref="D5:D6"/>
    </sheetView>
  </sheetViews>
  <sheetFormatPr defaultRowHeight="15" x14ac:dyDescent="0.25"/>
  <sheetData>
    <row r="1" spans="2:6" ht="96" customHeight="1" x14ac:dyDescent="0.25"/>
    <row r="2" spans="2:6" ht="26.25" x14ac:dyDescent="0.4">
      <c r="B2" s="41" t="s">
        <v>562</v>
      </c>
      <c r="C2" s="41"/>
      <c r="D2" s="41"/>
      <c r="E2" s="41"/>
      <c r="F2" s="41"/>
    </row>
    <row r="3" spans="2:6" ht="26.25" x14ac:dyDescent="0.4">
      <c r="B3" s="41" t="s">
        <v>563</v>
      </c>
      <c r="C3" s="41"/>
      <c r="D3" s="41"/>
      <c r="E3" s="41"/>
      <c r="F3" s="41"/>
    </row>
    <row r="4" spans="2:6" ht="26.25" x14ac:dyDescent="0.4">
      <c r="B4" s="41" t="s">
        <v>564</v>
      </c>
      <c r="C4" s="41"/>
      <c r="D4" s="41"/>
      <c r="E4" s="41"/>
      <c r="F4" s="41"/>
    </row>
    <row r="5" spans="2:6" ht="26.25" customHeight="1" x14ac:dyDescent="0.25">
      <c r="B5" s="42" t="s">
        <v>565</v>
      </c>
      <c r="C5" s="42"/>
      <c r="D5" s="43"/>
      <c r="E5" s="42" t="s">
        <v>566</v>
      </c>
      <c r="F5" s="42"/>
    </row>
    <row r="6" spans="2:6" ht="26.25" customHeight="1" x14ac:dyDescent="0.25">
      <c r="B6" s="42"/>
      <c r="C6" s="42"/>
      <c r="D6" s="43"/>
      <c r="E6" s="42"/>
      <c r="F6" s="42"/>
    </row>
  </sheetData>
  <mergeCells count="6">
    <mergeCell ref="B2:F2"/>
    <mergeCell ref="B3:F3"/>
    <mergeCell ref="B4:F4"/>
    <mergeCell ref="B5:C6"/>
    <mergeCell ref="E5:F6"/>
    <mergeCell ref="D5:D6"/>
  </mergeCells>
  <hyperlinks>
    <hyperlink ref="B5:C6" location="'List-Men'!A1" display="MEN"/>
    <hyperlink ref="E5:F6" location="'List-Women'!A1" display="WOMEN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6" sqref="N6"/>
    </sheetView>
  </sheetViews>
  <sheetFormatPr defaultRowHeight="15" x14ac:dyDescent="0.25"/>
  <cols>
    <col min="1" max="1" width="5.28515625" bestFit="1" customWidth="1"/>
    <col min="2" max="2" width="6" bestFit="1" customWidth="1"/>
    <col min="3" max="3" width="3.85546875" bestFit="1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66876</v>
      </c>
      <c r="C3">
        <v>3</v>
      </c>
      <c r="D3" t="s">
        <v>103</v>
      </c>
      <c r="E3" t="s">
        <v>40</v>
      </c>
      <c r="F3">
        <v>0</v>
      </c>
      <c r="G3" t="s">
        <v>12</v>
      </c>
      <c r="H3">
        <v>56.82</v>
      </c>
      <c r="K3" s="18">
        <v>0</v>
      </c>
      <c r="N3" s="18">
        <f>IFERROR(VLOOKUP(B3,AthListWomen[],1,FALSE),0)</f>
        <v>66876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67229</v>
      </c>
      <c r="C4">
        <v>2</v>
      </c>
      <c r="D4" t="s">
        <v>105</v>
      </c>
      <c r="E4" t="s">
        <v>14</v>
      </c>
      <c r="F4">
        <v>99</v>
      </c>
      <c r="G4" t="s">
        <v>12</v>
      </c>
      <c r="H4">
        <v>57.51</v>
      </c>
      <c r="K4" s="18">
        <v>8.74</v>
      </c>
      <c r="N4" s="18">
        <f>IFERROR(VLOOKUP(B4,AthListWomen[],1,FALSE),0)</f>
        <v>67229</v>
      </c>
      <c r="O4" s="18">
        <f t="shared" si="0"/>
        <v>2</v>
      </c>
    </row>
    <row r="5" spans="1:15" x14ac:dyDescent="0.25">
      <c r="A5">
        <v>3</v>
      </c>
      <c r="B5">
        <v>65208</v>
      </c>
      <c r="C5">
        <v>16</v>
      </c>
      <c r="D5" t="s">
        <v>156</v>
      </c>
      <c r="E5" t="s">
        <v>33</v>
      </c>
      <c r="F5">
        <v>99</v>
      </c>
      <c r="G5" t="s">
        <v>12</v>
      </c>
      <c r="H5">
        <v>58.8</v>
      </c>
      <c r="K5" s="18">
        <v>25.09</v>
      </c>
      <c r="N5" s="18">
        <f>IFERROR(VLOOKUP(B5,AthListWomen[],1,FALSE),0)</f>
        <v>65208</v>
      </c>
      <c r="O5" s="18">
        <f t="shared" si="0"/>
        <v>3</v>
      </c>
    </row>
    <row r="6" spans="1:15" x14ac:dyDescent="0.25">
      <c r="A6">
        <v>4</v>
      </c>
      <c r="B6">
        <v>65985</v>
      </c>
      <c r="C6">
        <v>10</v>
      </c>
      <c r="D6" t="s">
        <v>102</v>
      </c>
      <c r="E6" t="s">
        <v>22</v>
      </c>
      <c r="F6">
        <v>99</v>
      </c>
      <c r="G6" t="s">
        <v>12</v>
      </c>
      <c r="H6">
        <v>59.28</v>
      </c>
      <c r="K6" s="18">
        <v>31.17</v>
      </c>
      <c r="N6" s="18">
        <f>IFERROR(VLOOKUP(B6,AthListWomen[],1,FALSE),0)</f>
        <v>65985</v>
      </c>
      <c r="O6" s="18">
        <f t="shared" si="0"/>
        <v>4</v>
      </c>
    </row>
    <row r="7" spans="1:15" x14ac:dyDescent="0.25">
      <c r="A7">
        <v>5</v>
      </c>
      <c r="B7">
        <v>64969</v>
      </c>
      <c r="C7">
        <v>4</v>
      </c>
      <c r="D7" t="s">
        <v>112</v>
      </c>
      <c r="E7" t="s">
        <v>113</v>
      </c>
      <c r="F7">
        <v>99</v>
      </c>
      <c r="G7" t="s">
        <v>12</v>
      </c>
      <c r="H7">
        <v>59.39</v>
      </c>
      <c r="K7" s="18">
        <v>32.57</v>
      </c>
      <c r="N7" s="18">
        <f>IFERROR(VLOOKUP(B7,AthListWomen[],1,FALSE),0)</f>
        <v>64969</v>
      </c>
      <c r="O7" s="18">
        <f t="shared" si="0"/>
        <v>5</v>
      </c>
    </row>
    <row r="8" spans="1:15" x14ac:dyDescent="0.25">
      <c r="A8">
        <v>6</v>
      </c>
      <c r="B8">
        <v>67174</v>
      </c>
      <c r="C8">
        <v>14</v>
      </c>
      <c r="D8" t="s">
        <v>101</v>
      </c>
      <c r="E8" t="s">
        <v>76</v>
      </c>
      <c r="F8">
        <v>99</v>
      </c>
      <c r="G8" t="s">
        <v>12</v>
      </c>
      <c r="H8">
        <v>59.47</v>
      </c>
      <c r="K8" s="18">
        <v>33.58</v>
      </c>
      <c r="N8" s="18">
        <f>IFERROR(VLOOKUP(B8,AthListWomen[],1,FALSE),0)</f>
        <v>67174</v>
      </c>
      <c r="O8" s="18">
        <f t="shared" si="0"/>
        <v>6</v>
      </c>
    </row>
    <row r="9" spans="1:15" x14ac:dyDescent="0.25">
      <c r="A9">
        <v>6</v>
      </c>
      <c r="B9">
        <v>67150</v>
      </c>
      <c r="C9">
        <v>40</v>
      </c>
      <c r="D9" t="s">
        <v>161</v>
      </c>
      <c r="E9" t="s">
        <v>25</v>
      </c>
      <c r="F9">
        <v>0</v>
      </c>
      <c r="G9" t="s">
        <v>12</v>
      </c>
      <c r="H9">
        <v>59.47</v>
      </c>
      <c r="K9" s="18">
        <v>33.58</v>
      </c>
      <c r="N9" s="18">
        <f>IFERROR(VLOOKUP(B9,AthListWomen[],1,FALSE),0)</f>
        <v>67150</v>
      </c>
      <c r="O9" s="18">
        <f t="shared" si="0"/>
        <v>6</v>
      </c>
    </row>
    <row r="10" spans="1:15" x14ac:dyDescent="0.25">
      <c r="A10">
        <v>8</v>
      </c>
      <c r="B10">
        <v>65161</v>
      </c>
      <c r="C10">
        <v>43</v>
      </c>
      <c r="D10" t="s">
        <v>104</v>
      </c>
      <c r="E10" t="s">
        <v>14</v>
      </c>
      <c r="F10">
        <v>0</v>
      </c>
      <c r="G10" t="s">
        <v>12</v>
      </c>
      <c r="H10">
        <v>59.48</v>
      </c>
      <c r="K10" s="18">
        <v>33.71</v>
      </c>
      <c r="N10" s="18">
        <f>IFERROR(VLOOKUP(B10,AthListWomen[],1,FALSE),0)</f>
        <v>65161</v>
      </c>
      <c r="O10" s="18">
        <f t="shared" si="0"/>
        <v>8</v>
      </c>
    </row>
    <row r="11" spans="1:15" x14ac:dyDescent="0.25">
      <c r="A11">
        <v>9</v>
      </c>
      <c r="B11">
        <v>72126</v>
      </c>
      <c r="C11">
        <v>21</v>
      </c>
      <c r="D11" t="s">
        <v>114</v>
      </c>
      <c r="E11" t="s">
        <v>33</v>
      </c>
      <c r="F11">
        <v>99</v>
      </c>
      <c r="G11" t="s">
        <v>12</v>
      </c>
      <c r="H11">
        <v>59.89</v>
      </c>
      <c r="K11" s="18">
        <v>38.9</v>
      </c>
      <c r="N11" s="18">
        <f>IFERROR(VLOOKUP(B11,AthListWomen[],1,FALSE),0)</f>
        <v>72126</v>
      </c>
      <c r="O11" s="18">
        <f t="shared" si="0"/>
        <v>9</v>
      </c>
    </row>
    <row r="12" spans="1:15" x14ac:dyDescent="0.25">
      <c r="A12">
        <v>10</v>
      </c>
      <c r="B12">
        <v>65967</v>
      </c>
      <c r="C12">
        <v>19</v>
      </c>
      <c r="D12" t="s">
        <v>111</v>
      </c>
      <c r="E12" t="s">
        <v>14</v>
      </c>
      <c r="F12">
        <v>99</v>
      </c>
      <c r="G12" s="1" t="s">
        <v>12</v>
      </c>
      <c r="H12" s="1">
        <v>6.9594907407407409E-4</v>
      </c>
      <c r="I12" s="1"/>
      <c r="J12" s="1"/>
      <c r="K12" s="18">
        <v>41.94</v>
      </c>
      <c r="N12" s="18">
        <f>IFERROR(VLOOKUP(B12,AthListWomen[],1,FALSE),0)</f>
        <v>65967</v>
      </c>
      <c r="O12" s="18">
        <f t="shared" si="0"/>
        <v>10</v>
      </c>
    </row>
    <row r="13" spans="1:15" x14ac:dyDescent="0.25">
      <c r="A13">
        <v>11</v>
      </c>
      <c r="B13">
        <v>65537</v>
      </c>
      <c r="C13">
        <v>42</v>
      </c>
      <c r="D13" t="s">
        <v>115</v>
      </c>
      <c r="E13" t="s">
        <v>14</v>
      </c>
      <c r="F13">
        <v>0</v>
      </c>
      <c r="G13" s="1" t="s">
        <v>12</v>
      </c>
      <c r="H13" s="1">
        <v>6.9803240740740752E-4</v>
      </c>
      <c r="I13" s="1"/>
      <c r="J13" s="1"/>
      <c r="K13" s="18">
        <v>44.22</v>
      </c>
      <c r="N13" s="18">
        <f>IFERROR(VLOOKUP(B13,AthListWomen[],1,FALSE),0)</f>
        <v>65537</v>
      </c>
      <c r="O13" s="18">
        <f t="shared" si="0"/>
        <v>11</v>
      </c>
    </row>
    <row r="14" spans="1:15" x14ac:dyDescent="0.25">
      <c r="A14">
        <v>12</v>
      </c>
      <c r="B14">
        <v>69913</v>
      </c>
      <c r="C14">
        <v>6</v>
      </c>
      <c r="D14" t="s">
        <v>131</v>
      </c>
      <c r="E14" t="s">
        <v>14</v>
      </c>
      <c r="F14">
        <v>99</v>
      </c>
      <c r="G14" s="1" t="s">
        <v>12</v>
      </c>
      <c r="H14" s="1">
        <v>7.0057870370370369E-4</v>
      </c>
      <c r="I14" s="1"/>
      <c r="J14" s="1"/>
      <c r="K14" s="18">
        <v>47.01</v>
      </c>
      <c r="N14" s="18">
        <f>IFERROR(VLOOKUP(B14,AthListWomen[],1,FALSE),0)</f>
        <v>69913</v>
      </c>
      <c r="O14" s="18">
        <f t="shared" si="0"/>
        <v>12</v>
      </c>
    </row>
    <row r="15" spans="1:15" x14ac:dyDescent="0.25">
      <c r="A15">
        <v>13</v>
      </c>
      <c r="B15">
        <v>69314</v>
      </c>
      <c r="C15">
        <v>8</v>
      </c>
      <c r="D15" t="s">
        <v>110</v>
      </c>
      <c r="E15" t="s">
        <v>29</v>
      </c>
      <c r="F15">
        <v>99</v>
      </c>
      <c r="G15" s="1" t="s">
        <v>12</v>
      </c>
      <c r="H15" s="1">
        <v>7.0532407407407403E-4</v>
      </c>
      <c r="I15" s="1"/>
      <c r="J15" s="1"/>
      <c r="K15" s="18">
        <v>52.21</v>
      </c>
      <c r="N15" s="18">
        <f>IFERROR(VLOOKUP(B15,AthListWomen[],1,FALSE),0)</f>
        <v>69314</v>
      </c>
      <c r="O15" s="18">
        <f t="shared" si="0"/>
        <v>13</v>
      </c>
    </row>
    <row r="16" spans="1:15" x14ac:dyDescent="0.25">
      <c r="A16">
        <v>14</v>
      </c>
      <c r="B16">
        <v>65561</v>
      </c>
      <c r="C16">
        <v>13</v>
      </c>
      <c r="D16" t="s">
        <v>119</v>
      </c>
      <c r="E16" t="s">
        <v>25</v>
      </c>
      <c r="F16">
        <v>99</v>
      </c>
      <c r="G16" s="1" t="s">
        <v>12</v>
      </c>
      <c r="H16" s="1">
        <v>7.0671296296296292E-4</v>
      </c>
      <c r="I16" s="1"/>
      <c r="J16" s="1"/>
      <c r="K16" s="18">
        <v>53.73</v>
      </c>
      <c r="N16" s="18">
        <f>IFERROR(VLOOKUP(B16,AthListWomen[],1,FALSE),0)</f>
        <v>65561</v>
      </c>
      <c r="O16" s="18">
        <f t="shared" si="0"/>
        <v>14</v>
      </c>
    </row>
    <row r="17" spans="1:15" x14ac:dyDescent="0.25">
      <c r="A17">
        <v>15</v>
      </c>
      <c r="B17">
        <v>70236</v>
      </c>
      <c r="C17">
        <v>45</v>
      </c>
      <c r="D17" t="s">
        <v>157</v>
      </c>
      <c r="E17" t="s">
        <v>16</v>
      </c>
      <c r="F17">
        <v>0</v>
      </c>
      <c r="G17" s="1" t="s">
        <v>12</v>
      </c>
      <c r="H17" s="1">
        <v>7.0844907407407402E-4</v>
      </c>
      <c r="I17" s="1"/>
      <c r="J17" s="1"/>
      <c r="K17" s="18">
        <v>55.63</v>
      </c>
      <c r="N17" s="18">
        <f>IFERROR(VLOOKUP(B17,AthListWomen[],1,FALSE),0)</f>
        <v>70236</v>
      </c>
      <c r="O17" s="18">
        <f t="shared" si="0"/>
        <v>15</v>
      </c>
    </row>
    <row r="18" spans="1:15" x14ac:dyDescent="0.25">
      <c r="A18">
        <v>16</v>
      </c>
      <c r="B18">
        <v>65471</v>
      </c>
      <c r="C18">
        <v>17</v>
      </c>
      <c r="D18" t="s">
        <v>117</v>
      </c>
      <c r="E18" t="s">
        <v>14</v>
      </c>
      <c r="F18">
        <v>99</v>
      </c>
      <c r="G18" s="1" t="s">
        <v>12</v>
      </c>
      <c r="H18" s="1">
        <v>7.1087962962962977E-4</v>
      </c>
      <c r="I18" s="1"/>
      <c r="J18" s="1"/>
      <c r="K18" s="18">
        <v>58.29</v>
      </c>
      <c r="N18" s="18">
        <f>IFERROR(VLOOKUP(B18,AthListWomen[],1,FALSE),0)</f>
        <v>65471</v>
      </c>
      <c r="O18" s="18">
        <f t="shared" si="0"/>
        <v>16</v>
      </c>
    </row>
    <row r="19" spans="1:15" x14ac:dyDescent="0.25">
      <c r="A19">
        <v>17</v>
      </c>
      <c r="B19">
        <v>65467</v>
      </c>
      <c r="C19">
        <v>25</v>
      </c>
      <c r="D19" t="s">
        <v>126</v>
      </c>
      <c r="E19" t="s">
        <v>40</v>
      </c>
      <c r="F19">
        <v>0</v>
      </c>
      <c r="G19" s="1" t="s">
        <v>12</v>
      </c>
      <c r="H19" s="1">
        <v>7.3483796296296307E-4</v>
      </c>
      <c r="I19" s="1"/>
      <c r="J19" s="1"/>
      <c r="K19" s="18">
        <v>84.52</v>
      </c>
      <c r="N19" s="18">
        <f>IFERROR(VLOOKUP(B19,AthListWomen[],1,FALSE),0)</f>
        <v>65467</v>
      </c>
      <c r="O19" s="18">
        <f t="shared" si="0"/>
        <v>17</v>
      </c>
    </row>
    <row r="20" spans="1:15" x14ac:dyDescent="0.25">
      <c r="A20">
        <v>18</v>
      </c>
      <c r="B20">
        <v>64984</v>
      </c>
      <c r="C20">
        <v>52</v>
      </c>
      <c r="D20" t="s">
        <v>122</v>
      </c>
      <c r="E20" t="s">
        <v>14</v>
      </c>
      <c r="F20">
        <v>0</v>
      </c>
      <c r="G20" s="1" t="s">
        <v>12</v>
      </c>
      <c r="H20" s="1">
        <v>7.3657407407407406E-4</v>
      </c>
      <c r="I20" s="1"/>
      <c r="J20" s="1"/>
      <c r="K20" s="18">
        <v>86.42</v>
      </c>
      <c r="N20" s="18">
        <f>IFERROR(VLOOKUP(B20,AthListWomen[],1,FALSE),0)</f>
        <v>64984</v>
      </c>
      <c r="O20" s="18">
        <f t="shared" si="0"/>
        <v>18</v>
      </c>
    </row>
    <row r="21" spans="1:15" x14ac:dyDescent="0.25">
      <c r="A21">
        <v>19</v>
      </c>
      <c r="B21">
        <v>70393</v>
      </c>
      <c r="C21">
        <v>18</v>
      </c>
      <c r="D21" t="s">
        <v>135</v>
      </c>
      <c r="E21" t="s">
        <v>16</v>
      </c>
      <c r="F21">
        <v>99</v>
      </c>
      <c r="G21" s="1" t="s">
        <v>12</v>
      </c>
      <c r="H21" s="1">
        <v>7.3703703703703691E-4</v>
      </c>
      <c r="I21" s="1"/>
      <c r="J21" s="1"/>
      <c r="K21" s="18">
        <v>86.93</v>
      </c>
      <c r="N21" s="18">
        <f>IFERROR(VLOOKUP(B21,AthListWomen[],1,FALSE),0)</f>
        <v>70393</v>
      </c>
      <c r="O21" s="18">
        <f t="shared" si="0"/>
        <v>19</v>
      </c>
    </row>
    <row r="22" spans="1:15" x14ac:dyDescent="0.25">
      <c r="A22">
        <v>20</v>
      </c>
      <c r="B22">
        <v>81597</v>
      </c>
      <c r="C22">
        <v>27</v>
      </c>
      <c r="D22" t="s">
        <v>121</v>
      </c>
      <c r="E22" t="s">
        <v>29</v>
      </c>
      <c r="F22">
        <v>99</v>
      </c>
      <c r="G22" s="1" t="s">
        <v>12</v>
      </c>
      <c r="H22" s="1">
        <v>7.3749999999999998E-4</v>
      </c>
      <c r="I22" s="1"/>
      <c r="J22" s="1"/>
      <c r="K22" s="18">
        <v>87.43</v>
      </c>
      <c r="N22" s="18">
        <f>IFERROR(VLOOKUP(B22,AthListWomen[],1,FALSE),0)</f>
        <v>81597</v>
      </c>
      <c r="O22" s="18">
        <f t="shared" si="0"/>
        <v>20</v>
      </c>
    </row>
    <row r="23" spans="1:15" x14ac:dyDescent="0.25">
      <c r="A23">
        <v>21</v>
      </c>
      <c r="B23">
        <v>67578</v>
      </c>
      <c r="C23">
        <v>20</v>
      </c>
      <c r="D23" t="s">
        <v>120</v>
      </c>
      <c r="E23" t="s">
        <v>40</v>
      </c>
      <c r="F23">
        <v>99</v>
      </c>
      <c r="G23" s="1" t="s">
        <v>12</v>
      </c>
      <c r="H23" s="1">
        <v>7.3831018518518516E-4</v>
      </c>
      <c r="I23" s="1"/>
      <c r="J23" s="1"/>
      <c r="K23" s="18">
        <v>88.32</v>
      </c>
      <c r="N23" s="18">
        <f>IFERROR(VLOOKUP(B23,AthListWomen[],1,FALSE),0)</f>
        <v>67578</v>
      </c>
      <c r="O23" s="18">
        <f t="shared" si="0"/>
        <v>21</v>
      </c>
    </row>
    <row r="24" spans="1:15" x14ac:dyDescent="0.25">
      <c r="A24">
        <v>22</v>
      </c>
      <c r="B24">
        <v>65268</v>
      </c>
      <c r="C24">
        <v>31</v>
      </c>
      <c r="D24" t="s">
        <v>125</v>
      </c>
      <c r="E24" t="s">
        <v>33</v>
      </c>
      <c r="F24">
        <v>99</v>
      </c>
      <c r="G24" s="1" t="s">
        <v>12</v>
      </c>
      <c r="H24" s="1">
        <v>7.3900462962962971E-4</v>
      </c>
      <c r="I24" s="1"/>
      <c r="J24" s="1"/>
      <c r="K24" s="18">
        <v>89.08</v>
      </c>
      <c r="N24" s="18">
        <f>IFERROR(VLOOKUP(B24,AthListWomen[],1,FALSE),0)</f>
        <v>65268</v>
      </c>
      <c r="O24" s="18">
        <f t="shared" si="0"/>
        <v>22</v>
      </c>
    </row>
    <row r="25" spans="1:15" x14ac:dyDescent="0.25">
      <c r="A25">
        <v>23</v>
      </c>
      <c r="B25">
        <v>65855</v>
      </c>
      <c r="C25">
        <v>32</v>
      </c>
      <c r="D25" t="s">
        <v>152</v>
      </c>
      <c r="E25" t="s">
        <v>22</v>
      </c>
      <c r="F25">
        <v>99</v>
      </c>
      <c r="G25" s="1" t="s">
        <v>12</v>
      </c>
      <c r="H25" s="1">
        <v>7.4097222222222218E-4</v>
      </c>
      <c r="I25" s="1"/>
      <c r="J25" s="1"/>
      <c r="K25" s="18">
        <v>91.24</v>
      </c>
      <c r="N25" s="18">
        <f>IFERROR(VLOOKUP(B25,AthListWomen[],1,FALSE),0)</f>
        <v>65855</v>
      </c>
      <c r="O25" s="18">
        <f t="shared" si="0"/>
        <v>23</v>
      </c>
    </row>
    <row r="26" spans="1:15" x14ac:dyDescent="0.25">
      <c r="A26">
        <v>24</v>
      </c>
      <c r="B26">
        <v>66022</v>
      </c>
      <c r="C26">
        <v>22</v>
      </c>
      <c r="D26" t="s">
        <v>132</v>
      </c>
      <c r="E26" t="s">
        <v>27</v>
      </c>
      <c r="F26">
        <v>99</v>
      </c>
      <c r="G26" s="1" t="s">
        <v>12</v>
      </c>
      <c r="H26" s="1">
        <v>7.5821759259259256E-4</v>
      </c>
      <c r="I26" s="1"/>
      <c r="J26" s="1"/>
      <c r="K26" s="18">
        <v>110.12</v>
      </c>
      <c r="N26" s="18">
        <f>IFERROR(VLOOKUP(B26,AthListWomen[],1,FALSE),0)</f>
        <v>66022</v>
      </c>
      <c r="O26" s="18">
        <f t="shared" si="0"/>
        <v>24</v>
      </c>
    </row>
    <row r="27" spans="1:15" x14ac:dyDescent="0.25">
      <c r="A27">
        <v>25</v>
      </c>
      <c r="B27">
        <v>65947</v>
      </c>
      <c r="C27">
        <v>24</v>
      </c>
      <c r="D27" t="s">
        <v>118</v>
      </c>
      <c r="E27" t="s">
        <v>22</v>
      </c>
      <c r="F27">
        <v>99</v>
      </c>
      <c r="G27" s="1" t="s">
        <v>12</v>
      </c>
      <c r="H27" s="1">
        <v>7.5879629629629637E-4</v>
      </c>
      <c r="I27" s="1"/>
      <c r="J27" s="1"/>
      <c r="K27" s="18">
        <v>110.75</v>
      </c>
      <c r="N27" s="18">
        <f>IFERROR(VLOOKUP(B27,AthListWomen[],1,FALSE),0)</f>
        <v>65947</v>
      </c>
      <c r="O27" s="18">
        <f t="shared" si="0"/>
        <v>25</v>
      </c>
    </row>
    <row r="28" spans="1:15" x14ac:dyDescent="0.25">
      <c r="A28">
        <v>26</v>
      </c>
      <c r="B28">
        <v>70993</v>
      </c>
      <c r="C28">
        <v>37</v>
      </c>
      <c r="D28" t="s">
        <v>141</v>
      </c>
      <c r="E28" t="s">
        <v>40</v>
      </c>
      <c r="F28">
        <v>0</v>
      </c>
      <c r="G28" s="1" t="s">
        <v>12</v>
      </c>
      <c r="H28" s="1">
        <v>7.811342592592593E-4</v>
      </c>
      <c r="I28" s="1"/>
      <c r="J28" s="1"/>
      <c r="K28" s="18">
        <v>135.21</v>
      </c>
      <c r="N28" s="18">
        <f>IFERROR(VLOOKUP(B28,AthListWomen[],1,FALSE),0)</f>
        <v>70993</v>
      </c>
      <c r="O28" s="18">
        <f t="shared" si="0"/>
        <v>26</v>
      </c>
    </row>
    <row r="29" spans="1:15" x14ac:dyDescent="0.25">
      <c r="A29">
        <v>27</v>
      </c>
      <c r="B29">
        <v>69967</v>
      </c>
      <c r="C29">
        <v>23</v>
      </c>
      <c r="D29" t="s">
        <v>123</v>
      </c>
      <c r="E29" t="s">
        <v>14</v>
      </c>
      <c r="F29">
        <v>99</v>
      </c>
      <c r="G29" s="1" t="s">
        <v>12</v>
      </c>
      <c r="H29" s="1">
        <v>7.8368055555555558E-4</v>
      </c>
      <c r="I29" s="1"/>
      <c r="J29" s="1"/>
      <c r="K29" s="18">
        <v>137.99</v>
      </c>
      <c r="N29" s="18">
        <f>IFERROR(VLOOKUP(B29,AthListWomen[],1,FALSE),0)</f>
        <v>69967</v>
      </c>
      <c r="O29" s="18">
        <f t="shared" si="0"/>
        <v>27</v>
      </c>
    </row>
    <row r="30" spans="1:15" x14ac:dyDescent="0.25">
      <c r="A30">
        <v>28</v>
      </c>
      <c r="B30">
        <v>66954</v>
      </c>
      <c r="C30">
        <v>46</v>
      </c>
      <c r="D30" t="s">
        <v>134</v>
      </c>
      <c r="E30" t="s">
        <v>16</v>
      </c>
      <c r="F30">
        <v>0</v>
      </c>
      <c r="G30" s="1" t="s">
        <v>12</v>
      </c>
      <c r="H30" s="1">
        <v>7.8611111111111113E-4</v>
      </c>
      <c r="I30" s="1"/>
      <c r="J30" s="1"/>
      <c r="K30" s="18">
        <v>140.65</v>
      </c>
      <c r="N30" s="18">
        <f>IFERROR(VLOOKUP(B30,AthListWomen[],1,FALSE),0)</f>
        <v>66954</v>
      </c>
      <c r="O30" s="18">
        <f t="shared" si="0"/>
        <v>28</v>
      </c>
    </row>
    <row r="31" spans="1:15" x14ac:dyDescent="0.25">
      <c r="A31">
        <v>29</v>
      </c>
      <c r="B31">
        <v>66984</v>
      </c>
      <c r="C31">
        <v>49</v>
      </c>
      <c r="D31" t="s">
        <v>139</v>
      </c>
      <c r="E31" t="s">
        <v>33</v>
      </c>
      <c r="F31">
        <v>0</v>
      </c>
      <c r="G31" s="1" t="s">
        <v>12</v>
      </c>
      <c r="H31" s="1">
        <v>7.8854166666666667E-4</v>
      </c>
      <c r="I31" s="1"/>
      <c r="J31" s="1"/>
      <c r="K31" s="18">
        <v>143.32</v>
      </c>
      <c r="N31" s="18">
        <f>IFERROR(VLOOKUP(B31,AthListWomen[],1,FALSE),0)</f>
        <v>66984</v>
      </c>
      <c r="O31" s="18">
        <f t="shared" si="0"/>
        <v>29</v>
      </c>
    </row>
    <row r="32" spans="1:15" x14ac:dyDescent="0.25">
      <c r="A32">
        <v>30</v>
      </c>
      <c r="B32">
        <v>65077</v>
      </c>
      <c r="C32">
        <v>33</v>
      </c>
      <c r="D32" t="s">
        <v>128</v>
      </c>
      <c r="E32" t="s">
        <v>129</v>
      </c>
      <c r="F32">
        <v>99</v>
      </c>
      <c r="G32" s="1" t="s">
        <v>12</v>
      </c>
      <c r="H32" s="1">
        <v>7.9108796296296295E-4</v>
      </c>
      <c r="I32" s="1"/>
      <c r="J32" s="1"/>
      <c r="K32" s="18">
        <v>146.1</v>
      </c>
      <c r="N32" s="18">
        <f>IFERROR(VLOOKUP(B32,AthListWomen[],1,FALSE),0)</f>
        <v>65077</v>
      </c>
      <c r="O32" s="18">
        <f t="shared" si="0"/>
        <v>30</v>
      </c>
    </row>
    <row r="33" spans="1:15" x14ac:dyDescent="0.25">
      <c r="A33">
        <v>31</v>
      </c>
      <c r="B33">
        <v>65072</v>
      </c>
      <c r="C33">
        <v>48</v>
      </c>
      <c r="D33" t="s">
        <v>138</v>
      </c>
      <c r="E33" t="s">
        <v>33</v>
      </c>
      <c r="F33">
        <v>0</v>
      </c>
      <c r="G33" s="1" t="s">
        <v>12</v>
      </c>
      <c r="H33" s="1">
        <v>7.975694444444445E-4</v>
      </c>
      <c r="I33" s="1"/>
      <c r="J33" s="1"/>
      <c r="K33" s="18">
        <v>153.19999999999999</v>
      </c>
      <c r="N33" s="18">
        <f>IFERROR(VLOOKUP(B33,AthListWomen[],1,FALSE),0)</f>
        <v>65072</v>
      </c>
      <c r="O33" s="18">
        <f t="shared" si="0"/>
        <v>31</v>
      </c>
    </row>
    <row r="34" spans="1:15" x14ac:dyDescent="0.25">
      <c r="A34">
        <v>32</v>
      </c>
      <c r="B34">
        <v>72124</v>
      </c>
      <c r="C34">
        <v>41</v>
      </c>
      <c r="D34" t="s">
        <v>159</v>
      </c>
      <c r="E34" t="s">
        <v>33</v>
      </c>
      <c r="F34">
        <v>99</v>
      </c>
      <c r="G34" s="1" t="s">
        <v>12</v>
      </c>
      <c r="H34" s="1">
        <v>8.1608796296296301E-4</v>
      </c>
      <c r="I34" s="1"/>
      <c r="J34" s="1"/>
      <c r="K34" s="18">
        <v>173.47</v>
      </c>
      <c r="N34" s="18">
        <f>IFERROR(VLOOKUP(B34,AthListWomen[],1,FALSE),0)</f>
        <v>72124</v>
      </c>
      <c r="O34" s="18">
        <f t="shared" si="0"/>
        <v>32</v>
      </c>
    </row>
    <row r="35" spans="1:15" x14ac:dyDescent="0.25">
      <c r="A35">
        <v>33</v>
      </c>
      <c r="B35">
        <v>70406</v>
      </c>
      <c r="C35">
        <v>47</v>
      </c>
      <c r="D35" t="s">
        <v>146</v>
      </c>
      <c r="E35" t="s">
        <v>33</v>
      </c>
      <c r="F35">
        <v>99</v>
      </c>
      <c r="G35" s="1" t="s">
        <v>12</v>
      </c>
      <c r="H35" s="1">
        <v>8.1932870370370363E-4</v>
      </c>
      <c r="I35" s="1"/>
      <c r="J35" s="1"/>
      <c r="K35" s="18">
        <v>177.02</v>
      </c>
      <c r="N35" s="18">
        <f>IFERROR(VLOOKUP(B35,AthListWomen[],1,FALSE),0)</f>
        <v>70406</v>
      </c>
      <c r="O35" s="18">
        <f t="shared" si="0"/>
        <v>33</v>
      </c>
    </row>
    <row r="36" spans="1:15" x14ac:dyDescent="0.25">
      <c r="A36">
        <v>34</v>
      </c>
      <c r="B36">
        <v>72829</v>
      </c>
      <c r="C36">
        <v>29</v>
      </c>
      <c r="D36" t="s">
        <v>147</v>
      </c>
      <c r="E36" t="s">
        <v>148</v>
      </c>
      <c r="F36">
        <v>98</v>
      </c>
      <c r="G36" s="1" t="s">
        <v>43</v>
      </c>
      <c r="H36" s="1">
        <v>8.2083333333333325E-4</v>
      </c>
      <c r="I36" s="1"/>
      <c r="J36" s="1"/>
      <c r="K36" s="18">
        <v>178.67</v>
      </c>
      <c r="N36" s="18">
        <f>IFERROR(VLOOKUP(B36,AthListWomen[],1,FALSE),0)</f>
        <v>0</v>
      </c>
      <c r="O36" s="18">
        <f t="shared" si="0"/>
        <v>33</v>
      </c>
    </row>
    <row r="37" spans="1:15" x14ac:dyDescent="0.25">
      <c r="A37">
        <v>35</v>
      </c>
      <c r="B37">
        <v>79044</v>
      </c>
      <c r="C37">
        <v>38</v>
      </c>
      <c r="D37" t="s">
        <v>137</v>
      </c>
      <c r="E37" t="s">
        <v>29</v>
      </c>
      <c r="F37">
        <v>99</v>
      </c>
      <c r="G37" s="1" t="s">
        <v>12</v>
      </c>
      <c r="H37" s="1">
        <v>8.2361111111111101E-4</v>
      </c>
      <c r="I37" s="1"/>
      <c r="J37" s="1"/>
      <c r="K37" s="18">
        <v>181.71</v>
      </c>
      <c r="N37" s="18">
        <f>IFERROR(VLOOKUP(B37,AthListWomen[],1,FALSE),0)</f>
        <v>79044</v>
      </c>
      <c r="O37" s="18">
        <f t="shared" si="0"/>
        <v>34</v>
      </c>
    </row>
    <row r="38" spans="1:15" x14ac:dyDescent="0.25">
      <c r="A38">
        <v>36</v>
      </c>
      <c r="B38">
        <v>65533</v>
      </c>
      <c r="C38">
        <v>34</v>
      </c>
      <c r="D38" t="s">
        <v>133</v>
      </c>
      <c r="E38" t="s">
        <v>14</v>
      </c>
      <c r="F38">
        <v>99</v>
      </c>
      <c r="G38" s="1" t="s">
        <v>12</v>
      </c>
      <c r="H38" s="1">
        <v>8.2453703703703714E-4</v>
      </c>
      <c r="I38" s="1"/>
      <c r="J38" s="1"/>
      <c r="K38" s="18">
        <v>182.72</v>
      </c>
      <c r="N38" s="18">
        <f>IFERROR(VLOOKUP(B38,AthListWomen[],1,FALSE),0)</f>
        <v>65533</v>
      </c>
      <c r="O38" s="18">
        <f t="shared" si="0"/>
        <v>35</v>
      </c>
    </row>
    <row r="39" spans="1:15" x14ac:dyDescent="0.25">
      <c r="A39">
        <v>37</v>
      </c>
      <c r="B39">
        <v>73438</v>
      </c>
      <c r="C39">
        <v>39</v>
      </c>
      <c r="D39" t="s">
        <v>143</v>
      </c>
      <c r="E39" t="s">
        <v>25</v>
      </c>
      <c r="F39">
        <v>99</v>
      </c>
      <c r="G39" s="1" t="s">
        <v>12</v>
      </c>
      <c r="H39" s="1">
        <v>8.2951388888888907E-4</v>
      </c>
      <c r="I39" s="1"/>
      <c r="J39" s="1"/>
      <c r="K39" s="18">
        <v>188.17</v>
      </c>
      <c r="N39" s="18">
        <f>IFERROR(VLOOKUP(B39,AthListWomen[],1,FALSE),0)</f>
        <v>73438</v>
      </c>
      <c r="O39" s="18">
        <f t="shared" si="0"/>
        <v>36</v>
      </c>
    </row>
    <row r="40" spans="1:15" x14ac:dyDescent="0.25">
      <c r="A40">
        <v>38</v>
      </c>
      <c r="B40">
        <v>67107</v>
      </c>
      <c r="C40">
        <v>54</v>
      </c>
      <c r="D40" t="s">
        <v>160</v>
      </c>
      <c r="E40" t="s">
        <v>37</v>
      </c>
      <c r="F40">
        <v>0</v>
      </c>
      <c r="G40" s="1" t="s">
        <v>12</v>
      </c>
      <c r="H40" s="1">
        <v>8.4398148148148158E-4</v>
      </c>
      <c r="I40" s="1"/>
      <c r="J40" s="1"/>
      <c r="K40" s="18">
        <v>204.01</v>
      </c>
      <c r="N40" s="18">
        <f>IFERROR(VLOOKUP(B40,AthListWomen[],1,FALSE),0)</f>
        <v>67107</v>
      </c>
      <c r="O40" s="18">
        <f t="shared" si="0"/>
        <v>37</v>
      </c>
    </row>
    <row r="41" spans="1:15" x14ac:dyDescent="0.25">
      <c r="A41">
        <v>39</v>
      </c>
      <c r="B41">
        <v>69771</v>
      </c>
      <c r="C41">
        <v>53</v>
      </c>
      <c r="D41" t="s">
        <v>149</v>
      </c>
      <c r="E41" t="s">
        <v>40</v>
      </c>
      <c r="F41">
        <v>0</v>
      </c>
      <c r="G41" s="1" t="s">
        <v>12</v>
      </c>
      <c r="H41" s="1">
        <v>8.5254629629629623E-4</v>
      </c>
      <c r="I41" s="1"/>
      <c r="J41" s="1"/>
      <c r="K41" s="18">
        <v>213.39</v>
      </c>
      <c r="N41" s="18">
        <f>IFERROR(VLOOKUP(B41,AthListWomen[],1,FALSE),0)</f>
        <v>69771</v>
      </c>
      <c r="O41" s="18">
        <f t="shared" si="0"/>
        <v>38</v>
      </c>
    </row>
    <row r="42" spans="1:15" x14ac:dyDescent="0.25">
      <c r="A42">
        <v>40</v>
      </c>
      <c r="B42">
        <v>67207</v>
      </c>
      <c r="C42">
        <v>55</v>
      </c>
      <c r="D42" t="s">
        <v>150</v>
      </c>
      <c r="E42" t="s">
        <v>37</v>
      </c>
      <c r="F42">
        <v>0</v>
      </c>
      <c r="G42" s="1" t="s">
        <v>12</v>
      </c>
      <c r="H42" s="1">
        <v>8.5381944444444448E-4</v>
      </c>
      <c r="I42" s="1"/>
      <c r="J42" s="1"/>
      <c r="K42" s="18">
        <v>214.78</v>
      </c>
      <c r="N42" s="18">
        <f>IFERROR(VLOOKUP(B42,AthListWomen[],1,FALSE),0)</f>
        <v>67207</v>
      </c>
      <c r="O42" s="18">
        <f t="shared" si="0"/>
        <v>39</v>
      </c>
    </row>
    <row r="43" spans="1:15" x14ac:dyDescent="0.25">
      <c r="A43">
        <v>41</v>
      </c>
      <c r="B43">
        <v>79003</v>
      </c>
      <c r="C43">
        <v>36</v>
      </c>
      <c r="D43" t="s">
        <v>153</v>
      </c>
      <c r="E43" t="s">
        <v>148</v>
      </c>
      <c r="F43">
        <v>0</v>
      </c>
      <c r="G43" s="1" t="s">
        <v>12</v>
      </c>
      <c r="H43" s="1">
        <v>9.0289351851851858E-4</v>
      </c>
      <c r="I43" s="1"/>
      <c r="J43" s="1"/>
      <c r="K43" s="18">
        <v>268.51</v>
      </c>
      <c r="N43" s="18">
        <f>IFERROR(VLOOKUP(B43,AthListWomen[],1,FALSE),0)</f>
        <v>0</v>
      </c>
      <c r="O43" s="18">
        <f t="shared" si="0"/>
        <v>39</v>
      </c>
    </row>
    <row r="44" spans="1:15" x14ac:dyDescent="0.25">
      <c r="A44">
        <v>42</v>
      </c>
      <c r="B44">
        <v>81653</v>
      </c>
      <c r="C44">
        <v>56</v>
      </c>
      <c r="D44" t="s">
        <v>142</v>
      </c>
      <c r="E44" t="s">
        <v>148</v>
      </c>
      <c r="F44">
        <v>0</v>
      </c>
      <c r="G44" s="1" t="s">
        <v>12</v>
      </c>
      <c r="H44" s="1">
        <v>9.4884259259259271E-4</v>
      </c>
      <c r="I44" s="1"/>
      <c r="J44" s="1"/>
      <c r="K44" s="18">
        <v>318.82</v>
      </c>
      <c r="N44" s="18">
        <f>IFERROR(VLOOKUP(B44,AthListWomen[],1,FALSE),0)</f>
        <v>0</v>
      </c>
      <c r="O44" s="18">
        <f t="shared" si="0"/>
        <v>39</v>
      </c>
    </row>
    <row r="45" spans="1:15" x14ac:dyDescent="0.25">
      <c r="A45">
        <v>43</v>
      </c>
      <c r="B45">
        <v>73720</v>
      </c>
      <c r="C45">
        <v>57</v>
      </c>
      <c r="D45" t="s">
        <v>144</v>
      </c>
      <c r="E45" t="s">
        <v>145</v>
      </c>
      <c r="F45">
        <v>99</v>
      </c>
      <c r="G45" s="1" t="s">
        <v>12</v>
      </c>
      <c r="H45" s="1">
        <v>9.4976851851851852E-4</v>
      </c>
      <c r="I45" s="1"/>
      <c r="J45" s="1"/>
      <c r="K45" s="18">
        <v>319.83</v>
      </c>
      <c r="N45" s="18">
        <f>IFERROR(VLOOKUP(B45,AthListWomen[],1,FALSE),0)</f>
        <v>0</v>
      </c>
      <c r="O45" s="18">
        <f t="shared" si="0"/>
        <v>39</v>
      </c>
    </row>
    <row r="46" spans="1:15" x14ac:dyDescent="0.25">
      <c r="A46">
        <v>999</v>
      </c>
      <c r="B46">
        <v>68324</v>
      </c>
      <c r="C46">
        <v>15</v>
      </c>
      <c r="D46" t="s">
        <v>108</v>
      </c>
      <c r="E46" t="s">
        <v>11</v>
      </c>
      <c r="F46">
        <v>99</v>
      </c>
      <c r="G46" t="s">
        <v>12</v>
      </c>
      <c r="H46" t="s">
        <v>66</v>
      </c>
      <c r="K46" s="18">
        <v>0</v>
      </c>
      <c r="N46" s="18">
        <f>IFERROR(VLOOKUP(B46,AthListWomen[],1,FALSE),0)</f>
        <v>68324</v>
      </c>
      <c r="O46" s="18">
        <f t="shared" si="0"/>
        <v>0</v>
      </c>
    </row>
    <row r="47" spans="1:15" x14ac:dyDescent="0.25">
      <c r="A47">
        <v>999</v>
      </c>
      <c r="B47">
        <v>65802</v>
      </c>
      <c r="C47">
        <v>5</v>
      </c>
      <c r="D47" t="s">
        <v>106</v>
      </c>
      <c r="E47" t="s">
        <v>29</v>
      </c>
      <c r="F47">
        <v>99</v>
      </c>
      <c r="G47" t="s">
        <v>12</v>
      </c>
      <c r="H47" t="s">
        <v>66</v>
      </c>
      <c r="K47" s="18">
        <v>0</v>
      </c>
      <c r="N47" s="18">
        <f>IFERROR(VLOOKUP(B47,AthListWomen[],1,FALSE),0)</f>
        <v>65802</v>
      </c>
      <c r="O47" s="18">
        <f t="shared" si="0"/>
        <v>0</v>
      </c>
    </row>
    <row r="48" spans="1:15" x14ac:dyDescent="0.25">
      <c r="A48">
        <v>999</v>
      </c>
      <c r="B48">
        <v>67580</v>
      </c>
      <c r="C48">
        <v>9</v>
      </c>
      <c r="D48" t="s">
        <v>100</v>
      </c>
      <c r="E48" t="s">
        <v>40</v>
      </c>
      <c r="F48">
        <v>99</v>
      </c>
      <c r="G48" t="s">
        <v>12</v>
      </c>
      <c r="H48" t="s">
        <v>66</v>
      </c>
      <c r="K48" s="18">
        <v>0</v>
      </c>
      <c r="N48" s="18">
        <f>IFERROR(VLOOKUP(B48,AthListWomen[],1,FALSE),0)</f>
        <v>67580</v>
      </c>
      <c r="O48" s="18">
        <f t="shared" si="0"/>
        <v>0</v>
      </c>
    </row>
    <row r="49" spans="1:15" x14ac:dyDescent="0.25">
      <c r="A49">
        <v>999</v>
      </c>
      <c r="B49">
        <v>65210</v>
      </c>
      <c r="C49">
        <v>11</v>
      </c>
      <c r="D49" t="s">
        <v>107</v>
      </c>
      <c r="E49" t="s">
        <v>14</v>
      </c>
      <c r="F49">
        <v>99</v>
      </c>
      <c r="G49" t="s">
        <v>12</v>
      </c>
      <c r="H49" t="s">
        <v>66</v>
      </c>
      <c r="K49" s="18">
        <v>0</v>
      </c>
      <c r="N49" s="18">
        <f>IFERROR(VLOOKUP(B49,AthListWomen[],1,FALSE),0)</f>
        <v>65210</v>
      </c>
      <c r="O49" s="18">
        <f t="shared" si="0"/>
        <v>0</v>
      </c>
    </row>
    <row r="50" spans="1:15" x14ac:dyDescent="0.25">
      <c r="A50">
        <v>999</v>
      </c>
      <c r="B50">
        <v>65415</v>
      </c>
      <c r="C50">
        <v>7</v>
      </c>
      <c r="D50" t="s">
        <v>116</v>
      </c>
      <c r="E50" t="s">
        <v>14</v>
      </c>
      <c r="F50">
        <v>99</v>
      </c>
      <c r="G50" t="s">
        <v>12</v>
      </c>
      <c r="H50" t="s">
        <v>66</v>
      </c>
      <c r="K50" s="18">
        <v>0</v>
      </c>
      <c r="N50" s="18">
        <f>IFERROR(VLOOKUP(B50,AthListWomen[],1,FALSE),0)</f>
        <v>65415</v>
      </c>
      <c r="O50" s="18">
        <f t="shared" si="0"/>
        <v>0</v>
      </c>
    </row>
    <row r="51" spans="1:15" x14ac:dyDescent="0.25">
      <c r="A51">
        <v>999</v>
      </c>
      <c r="B51">
        <v>80089</v>
      </c>
      <c r="C51">
        <v>1</v>
      </c>
      <c r="D51" t="s">
        <v>109</v>
      </c>
      <c r="E51" t="s">
        <v>14</v>
      </c>
      <c r="F51">
        <v>99</v>
      </c>
      <c r="G51" t="s">
        <v>12</v>
      </c>
      <c r="H51" t="s">
        <v>66</v>
      </c>
      <c r="K51" s="18">
        <v>0</v>
      </c>
      <c r="N51" s="18">
        <f>IFERROR(VLOOKUP(B51,AthListWomen[],1,FALSE),0)</f>
        <v>80089</v>
      </c>
      <c r="O51" s="18">
        <f t="shared" si="0"/>
        <v>0</v>
      </c>
    </row>
    <row r="52" spans="1:15" x14ac:dyDescent="0.25">
      <c r="A52">
        <v>999</v>
      </c>
      <c r="B52">
        <v>65043</v>
      </c>
      <c r="C52">
        <v>12</v>
      </c>
      <c r="D52" t="s">
        <v>130</v>
      </c>
      <c r="E52" t="s">
        <v>113</v>
      </c>
      <c r="F52">
        <v>99</v>
      </c>
      <c r="G52" t="s">
        <v>12</v>
      </c>
      <c r="H52" t="s">
        <v>66</v>
      </c>
      <c r="K52" s="18">
        <v>0</v>
      </c>
      <c r="N52" s="18">
        <f>IFERROR(VLOOKUP(B52,AthListWomen[],1,FALSE),0)</f>
        <v>65043</v>
      </c>
      <c r="O52" s="18">
        <f t="shared" si="0"/>
        <v>0</v>
      </c>
    </row>
    <row r="53" spans="1:15" x14ac:dyDescent="0.25">
      <c r="A53">
        <v>999</v>
      </c>
      <c r="B53">
        <v>65243</v>
      </c>
      <c r="C53">
        <v>26</v>
      </c>
      <c r="D53" t="s">
        <v>124</v>
      </c>
      <c r="E53" t="s">
        <v>84</v>
      </c>
      <c r="F53">
        <v>0</v>
      </c>
      <c r="G53" t="s">
        <v>12</v>
      </c>
      <c r="H53" t="s">
        <v>66</v>
      </c>
      <c r="K53" s="18">
        <v>0</v>
      </c>
      <c r="N53" s="18">
        <f>IFERROR(VLOOKUP(B53,AthListWomen[],1,FALSE),0)</f>
        <v>65243</v>
      </c>
      <c r="O53" s="18">
        <f t="shared" si="0"/>
        <v>0</v>
      </c>
    </row>
    <row r="54" spans="1:15" x14ac:dyDescent="0.25">
      <c r="A54">
        <v>999</v>
      </c>
      <c r="B54">
        <v>65336</v>
      </c>
      <c r="C54">
        <v>28</v>
      </c>
      <c r="D54" t="s">
        <v>140</v>
      </c>
      <c r="E54" t="s">
        <v>113</v>
      </c>
      <c r="F54">
        <v>99</v>
      </c>
      <c r="G54" t="s">
        <v>12</v>
      </c>
      <c r="H54" t="s">
        <v>66</v>
      </c>
      <c r="K54" s="18">
        <v>0</v>
      </c>
      <c r="N54" s="18">
        <f>IFERROR(VLOOKUP(B54,AthListWomen[],1,FALSE),0)</f>
        <v>65336</v>
      </c>
      <c r="O54" s="18">
        <f t="shared" si="0"/>
        <v>0</v>
      </c>
    </row>
    <row r="55" spans="1:15" x14ac:dyDescent="0.25">
      <c r="A55">
        <v>999</v>
      </c>
      <c r="B55">
        <v>66910</v>
      </c>
      <c r="C55">
        <v>30</v>
      </c>
      <c r="D55" t="s">
        <v>136</v>
      </c>
      <c r="E55" t="s">
        <v>40</v>
      </c>
      <c r="F55">
        <v>0</v>
      </c>
      <c r="G55" t="s">
        <v>12</v>
      </c>
      <c r="H55" t="s">
        <v>66</v>
      </c>
      <c r="K55" s="18">
        <v>0</v>
      </c>
      <c r="N55" s="18">
        <f>IFERROR(VLOOKUP(B55,AthListWomen[],1,FALSE),0)</f>
        <v>66910</v>
      </c>
      <c r="O55" s="18">
        <f t="shared" si="0"/>
        <v>0</v>
      </c>
    </row>
    <row r="56" spans="1:15" x14ac:dyDescent="0.25">
      <c r="A56">
        <v>999</v>
      </c>
      <c r="B56">
        <v>78054</v>
      </c>
      <c r="C56">
        <v>35</v>
      </c>
      <c r="D56" t="s">
        <v>158</v>
      </c>
      <c r="E56" t="s">
        <v>16</v>
      </c>
      <c r="F56">
        <v>99</v>
      </c>
      <c r="G56" t="s">
        <v>12</v>
      </c>
      <c r="H56" t="s">
        <v>66</v>
      </c>
      <c r="K56" s="18">
        <v>0</v>
      </c>
      <c r="N56" s="18">
        <f>IFERROR(VLOOKUP(B56,AthListWomen[],1,FALSE),0)</f>
        <v>78054</v>
      </c>
      <c r="O56" s="18">
        <f t="shared" si="0"/>
        <v>0</v>
      </c>
    </row>
    <row r="57" spans="1:15" x14ac:dyDescent="0.25">
      <c r="A57">
        <v>999</v>
      </c>
      <c r="B57">
        <v>74210</v>
      </c>
      <c r="C57">
        <v>44</v>
      </c>
      <c r="D57" t="s">
        <v>154</v>
      </c>
      <c r="E57" t="s">
        <v>40</v>
      </c>
      <c r="F57">
        <v>0</v>
      </c>
      <c r="G57" t="s">
        <v>12</v>
      </c>
      <c r="H57" t="s">
        <v>66</v>
      </c>
      <c r="K57" s="18">
        <v>0</v>
      </c>
      <c r="N57" s="18">
        <f>IFERROR(VLOOKUP(B57,AthListWomen[],1,FALSE),0)</f>
        <v>74210</v>
      </c>
      <c r="O57" s="18">
        <f t="shared" si="0"/>
        <v>0</v>
      </c>
    </row>
    <row r="58" spans="1:15" x14ac:dyDescent="0.25">
      <c r="A58">
        <v>999</v>
      </c>
      <c r="B58">
        <v>69326</v>
      </c>
      <c r="C58">
        <v>50</v>
      </c>
      <c r="D58" t="s">
        <v>151</v>
      </c>
      <c r="E58" t="s">
        <v>129</v>
      </c>
      <c r="F58">
        <v>99</v>
      </c>
      <c r="G58" t="s">
        <v>12</v>
      </c>
      <c r="H58" t="s">
        <v>66</v>
      </c>
      <c r="K58" s="18">
        <v>0</v>
      </c>
      <c r="N58" s="18">
        <f>IFERROR(VLOOKUP(B58,AthListWomen[],1,FALSE),0)</f>
        <v>69326</v>
      </c>
      <c r="O58" s="18">
        <f t="shared" si="0"/>
        <v>0</v>
      </c>
    </row>
    <row r="59" spans="1:15" x14ac:dyDescent="0.25">
      <c r="A59">
        <v>999</v>
      </c>
      <c r="B59">
        <v>67228</v>
      </c>
      <c r="C59">
        <v>51</v>
      </c>
      <c r="D59" t="s">
        <v>127</v>
      </c>
      <c r="E59" t="s">
        <v>37</v>
      </c>
      <c r="F59">
        <v>0</v>
      </c>
      <c r="G59" t="s">
        <v>12</v>
      </c>
      <c r="H59" t="s">
        <v>66</v>
      </c>
      <c r="K59" s="18">
        <v>0</v>
      </c>
      <c r="N59" s="18">
        <f>IFERROR(VLOOKUP(B59,AthListWomen[],1,FALSE),0)</f>
        <v>67228</v>
      </c>
      <c r="O59" s="18">
        <f t="shared" si="0"/>
        <v>0</v>
      </c>
    </row>
    <row r="60" spans="1:15" x14ac:dyDescent="0.25">
      <c r="A60">
        <v>999</v>
      </c>
      <c r="B60">
        <v>71345</v>
      </c>
      <c r="C60">
        <v>58</v>
      </c>
      <c r="D60" t="s">
        <v>155</v>
      </c>
      <c r="E60" t="s">
        <v>145</v>
      </c>
      <c r="F60">
        <v>0</v>
      </c>
      <c r="G60" t="s">
        <v>12</v>
      </c>
      <c r="H60" t="s">
        <v>66</v>
      </c>
      <c r="K60" s="18">
        <v>0</v>
      </c>
      <c r="N60" s="18">
        <f>IFERROR(VLOOKUP(B60,AthListWomen[],1,FALSE),0)</f>
        <v>0</v>
      </c>
      <c r="O60" s="18">
        <f t="shared" si="0"/>
        <v>0</v>
      </c>
    </row>
    <row r="61" spans="1:15" x14ac:dyDescent="0.25">
      <c r="N61" s="18">
        <f>IFERROR(VLOOKUP(B61,AthListWomen[],1,FALSE),0)</f>
        <v>0</v>
      </c>
      <c r="O61" s="18">
        <f t="shared" si="0"/>
        <v>0</v>
      </c>
    </row>
    <row r="62" spans="1:15" x14ac:dyDescent="0.25">
      <c r="N62" s="18">
        <f>IFERROR(VLOOKUP(B62,AthListWomen[],1,FALSE),0)</f>
        <v>0</v>
      </c>
      <c r="O62" s="18">
        <f t="shared" si="0"/>
        <v>0</v>
      </c>
    </row>
    <row r="63" spans="1:15" x14ac:dyDescent="0.25">
      <c r="N63" s="18">
        <f>IFERROR(VLOOKUP(B63,AthListWomen[],1,FALSE),0)</f>
        <v>0</v>
      </c>
      <c r="O63" s="18">
        <f t="shared" si="0"/>
        <v>0</v>
      </c>
    </row>
    <row r="64" spans="1:15" x14ac:dyDescent="0.25">
      <c r="N64" s="18">
        <f>IFERROR(VLOOKUP(B64,AthListWomen[],1,FALSE),0)</f>
        <v>0</v>
      </c>
      <c r="O64" s="18">
        <f t="shared" si="0"/>
        <v>0</v>
      </c>
    </row>
    <row r="65" spans="14:15" x14ac:dyDescent="0.25">
      <c r="N65" s="18">
        <f>IFERROR(VLOOKUP(B65,AthListWomen[],1,FALSE),0)</f>
        <v>0</v>
      </c>
      <c r="O65" s="18">
        <f t="shared" si="0"/>
        <v>0</v>
      </c>
    </row>
    <row r="66" spans="14:15" x14ac:dyDescent="0.25">
      <c r="N66" s="18">
        <f>IFERROR(VLOOKUP(B66,AthListWomen[],1,FALSE),0)</f>
        <v>0</v>
      </c>
      <c r="O66" s="18">
        <f t="shared" si="0"/>
        <v>0</v>
      </c>
    </row>
    <row r="67" spans="14:15" x14ac:dyDescent="0.25">
      <c r="N67" s="18">
        <f>IFERROR(VLOOKUP(B67,AthListWomen[],1,FALSE),0)</f>
        <v>0</v>
      </c>
      <c r="O67" s="18">
        <f t="shared" ref="O67:O130" si="1">IF(N67&gt;0,IF(A67&gt;0,IF(A67&lt;999,IF(A67=A66,IF(N66&gt;0,O66,O66+1),IF(A66=A65,O66+2,O66+1)),0),O66),O66)</f>
        <v>0</v>
      </c>
    </row>
    <row r="68" spans="14:15" x14ac:dyDescent="0.25">
      <c r="N68" s="18">
        <f>IFERROR(VLOOKUP(B68,AthListWomen[],1,FALSE),0)</f>
        <v>0</v>
      </c>
      <c r="O68" s="18">
        <f t="shared" si="1"/>
        <v>0</v>
      </c>
    </row>
    <row r="69" spans="14:15" x14ac:dyDescent="0.25">
      <c r="N69" s="18">
        <f>IFERROR(VLOOKUP(B69,AthListWomen[],1,FALSE),0)</f>
        <v>0</v>
      </c>
      <c r="O69" s="18">
        <f t="shared" si="1"/>
        <v>0</v>
      </c>
    </row>
    <row r="70" spans="14:15" x14ac:dyDescent="0.25">
      <c r="N70" s="18">
        <f>IFERROR(VLOOKUP(B70,AthListWomen[],1,FALSE),0)</f>
        <v>0</v>
      </c>
      <c r="O70" s="18">
        <f t="shared" si="1"/>
        <v>0</v>
      </c>
    </row>
    <row r="71" spans="14:15" x14ac:dyDescent="0.25">
      <c r="N71" s="18">
        <f>IFERROR(VLOOKUP(B71,AthListWomen[],1,FALSE),0)</f>
        <v>0</v>
      </c>
      <c r="O71" s="18">
        <f t="shared" si="1"/>
        <v>0</v>
      </c>
    </row>
    <row r="72" spans="14:15" x14ac:dyDescent="0.25">
      <c r="N72" s="18">
        <f>IFERROR(VLOOKUP(B72,AthListWomen[],1,FALSE),0)</f>
        <v>0</v>
      </c>
      <c r="O72" s="18">
        <f t="shared" si="1"/>
        <v>0</v>
      </c>
    </row>
    <row r="73" spans="14:15" x14ac:dyDescent="0.25">
      <c r="N73" s="18">
        <f>IFERROR(VLOOKUP(B73,AthListWomen[],1,FALSE),0)</f>
        <v>0</v>
      </c>
      <c r="O73" s="18">
        <f t="shared" si="1"/>
        <v>0</v>
      </c>
    </row>
    <row r="74" spans="14:15" x14ac:dyDescent="0.25">
      <c r="N74" s="18">
        <f>IFERROR(VLOOKUP(B74,AthListWomen[],1,FALSE),0)</f>
        <v>0</v>
      </c>
      <c r="O74" s="18">
        <f t="shared" si="1"/>
        <v>0</v>
      </c>
    </row>
    <row r="75" spans="14:15" x14ac:dyDescent="0.25">
      <c r="N75" s="18">
        <f>IFERROR(VLOOKUP(B75,AthListWomen[],1,FALSE),0)</f>
        <v>0</v>
      </c>
      <c r="O75" s="18">
        <f t="shared" si="1"/>
        <v>0</v>
      </c>
    </row>
    <row r="76" spans="14:15" x14ac:dyDescent="0.25">
      <c r="N76" s="18">
        <f>IFERROR(VLOOKUP(B76,AthListWomen[],1,FALSE),0)</f>
        <v>0</v>
      </c>
      <c r="O76" s="18">
        <f t="shared" si="1"/>
        <v>0</v>
      </c>
    </row>
    <row r="77" spans="14:15" x14ac:dyDescent="0.25">
      <c r="N77" s="18">
        <f>IFERROR(VLOOKUP(B77,AthListWomen[],1,FALSE),0)</f>
        <v>0</v>
      </c>
      <c r="O77" s="18">
        <f t="shared" si="1"/>
        <v>0</v>
      </c>
    </row>
    <row r="78" spans="14:15" x14ac:dyDescent="0.25">
      <c r="N78" s="18">
        <f>IFERROR(VLOOKUP(B78,AthListWomen[],1,FALSE),0)</f>
        <v>0</v>
      </c>
      <c r="O78" s="18">
        <f t="shared" si="1"/>
        <v>0</v>
      </c>
    </row>
    <row r="79" spans="14:15" x14ac:dyDescent="0.25">
      <c r="N79" s="18">
        <f>IFERROR(VLOOKUP(B79,AthListWomen[],1,FALSE),0)</f>
        <v>0</v>
      </c>
      <c r="O79" s="18">
        <f t="shared" si="1"/>
        <v>0</v>
      </c>
    </row>
    <row r="80" spans="14:15" x14ac:dyDescent="0.25">
      <c r="N80" s="18">
        <f>IFERROR(VLOOKUP(B80,AthListWomen[],1,FALSE),0)</f>
        <v>0</v>
      </c>
      <c r="O80" s="18">
        <f t="shared" si="1"/>
        <v>0</v>
      </c>
    </row>
    <row r="81" spans="14:15" x14ac:dyDescent="0.25">
      <c r="N81" s="18">
        <f>IFERROR(VLOOKUP(B81,AthListWomen[],1,FALSE),0)</f>
        <v>0</v>
      </c>
      <c r="O81" s="18">
        <f t="shared" si="1"/>
        <v>0</v>
      </c>
    </row>
    <row r="82" spans="14:15" x14ac:dyDescent="0.25">
      <c r="N82" s="18">
        <f>IFERROR(VLOOKUP(B82,AthListWomen[],1,FALSE),0)</f>
        <v>0</v>
      </c>
      <c r="O82" s="18">
        <f t="shared" si="1"/>
        <v>0</v>
      </c>
    </row>
    <row r="83" spans="14:15" x14ac:dyDescent="0.25">
      <c r="N83" s="18">
        <f>IFERROR(VLOOKUP(B83,AthListWomen[],1,FALSE),0)</f>
        <v>0</v>
      </c>
      <c r="O83" s="18">
        <f t="shared" si="1"/>
        <v>0</v>
      </c>
    </row>
    <row r="84" spans="14:15" x14ac:dyDescent="0.25">
      <c r="N84" s="18">
        <f>IFERROR(VLOOKUP(B84,AthListWomen[],1,FALSE),0)</f>
        <v>0</v>
      </c>
      <c r="O84" s="18">
        <f t="shared" si="1"/>
        <v>0</v>
      </c>
    </row>
    <row r="85" spans="14:15" x14ac:dyDescent="0.25">
      <c r="N85" s="18">
        <f>IFERROR(VLOOKUP(B85,AthListWomen[],1,FALSE),0)</f>
        <v>0</v>
      </c>
      <c r="O85" s="18">
        <f t="shared" si="1"/>
        <v>0</v>
      </c>
    </row>
    <row r="86" spans="14:15" x14ac:dyDescent="0.25">
      <c r="N86" s="18">
        <f>IFERROR(VLOOKUP(B86,AthListWomen[],1,FALSE),0)</f>
        <v>0</v>
      </c>
      <c r="O86" s="18">
        <f t="shared" si="1"/>
        <v>0</v>
      </c>
    </row>
    <row r="87" spans="14:15" x14ac:dyDescent="0.25">
      <c r="N87" s="18">
        <f>IFERROR(VLOOKUP(B87,AthListWomen[],1,FALSE),0)</f>
        <v>0</v>
      </c>
      <c r="O87" s="18">
        <f t="shared" si="1"/>
        <v>0</v>
      </c>
    </row>
    <row r="88" spans="14:15" x14ac:dyDescent="0.25">
      <c r="N88" s="18">
        <f>IFERROR(VLOOKUP(B88,AthListWomen[],1,FALSE),0)</f>
        <v>0</v>
      </c>
      <c r="O88" s="18">
        <f t="shared" si="1"/>
        <v>0</v>
      </c>
    </row>
    <row r="89" spans="14:15" x14ac:dyDescent="0.25">
      <c r="N89" s="18">
        <f>IFERROR(VLOOKUP(B89,AthListWomen[],1,FALSE),0)</f>
        <v>0</v>
      </c>
      <c r="O89" s="18">
        <f t="shared" si="1"/>
        <v>0</v>
      </c>
    </row>
    <row r="90" spans="14:15" x14ac:dyDescent="0.25">
      <c r="N90" s="18">
        <f>IFERROR(VLOOKUP(B90,AthListWomen[],1,FALSE),0)</f>
        <v>0</v>
      </c>
      <c r="O90" s="18">
        <f t="shared" si="1"/>
        <v>0</v>
      </c>
    </row>
    <row r="91" spans="14:15" x14ac:dyDescent="0.25">
      <c r="N91" s="18">
        <f>IFERROR(VLOOKUP(B91,AthListWomen[],1,FALSE),0)</f>
        <v>0</v>
      </c>
      <c r="O91" s="18">
        <f t="shared" si="1"/>
        <v>0</v>
      </c>
    </row>
    <row r="92" spans="14:15" x14ac:dyDescent="0.25">
      <c r="N92" s="18">
        <f>IFERROR(VLOOKUP(B92,AthListWomen[],1,FALSE),0)</f>
        <v>0</v>
      </c>
      <c r="O92" s="18">
        <f t="shared" si="1"/>
        <v>0</v>
      </c>
    </row>
    <row r="93" spans="14:15" x14ac:dyDescent="0.25">
      <c r="N93" s="18">
        <f>IFERROR(VLOOKUP(B93,AthListWomen[],1,FALSE),0)</f>
        <v>0</v>
      </c>
      <c r="O93" s="18">
        <f t="shared" si="1"/>
        <v>0</v>
      </c>
    </row>
    <row r="94" spans="14:15" x14ac:dyDescent="0.25">
      <c r="N94" s="18">
        <f>IFERROR(VLOOKUP(B94,AthListWomen[],1,FALSE),0)</f>
        <v>0</v>
      </c>
      <c r="O94" s="18">
        <f t="shared" si="1"/>
        <v>0</v>
      </c>
    </row>
    <row r="95" spans="14:15" x14ac:dyDescent="0.25">
      <c r="N95" s="18">
        <f>IFERROR(VLOOKUP(B95,AthListWomen[],1,FALSE),0)</f>
        <v>0</v>
      </c>
      <c r="O95" s="18">
        <f t="shared" si="1"/>
        <v>0</v>
      </c>
    </row>
    <row r="96" spans="14:15" x14ac:dyDescent="0.25">
      <c r="N96" s="18">
        <f>IFERROR(VLOOKUP(B96,AthListWomen[],1,FALSE),0)</f>
        <v>0</v>
      </c>
      <c r="O96" s="18">
        <f t="shared" si="1"/>
        <v>0</v>
      </c>
    </row>
    <row r="97" spans="14:15" x14ac:dyDescent="0.25">
      <c r="N97" s="18">
        <f>IFERROR(VLOOKUP(B97,AthListWomen[],1,FALSE),0)</f>
        <v>0</v>
      </c>
      <c r="O97" s="18">
        <f t="shared" si="1"/>
        <v>0</v>
      </c>
    </row>
    <row r="98" spans="14:15" x14ac:dyDescent="0.25">
      <c r="N98" s="18">
        <f>IFERROR(VLOOKUP(B98,AthListWomen[],1,FALSE),0)</f>
        <v>0</v>
      </c>
      <c r="O98" s="18">
        <f t="shared" si="1"/>
        <v>0</v>
      </c>
    </row>
    <row r="99" spans="14:15" x14ac:dyDescent="0.25">
      <c r="N99" s="18">
        <f>IFERROR(VLOOKUP(B99,AthListWomen[],1,FALSE),0)</f>
        <v>0</v>
      </c>
      <c r="O99" s="18">
        <f t="shared" si="1"/>
        <v>0</v>
      </c>
    </row>
    <row r="100" spans="14:15" x14ac:dyDescent="0.25">
      <c r="N100" s="18">
        <f>IFERROR(VLOOKUP(B100,AthListWomen[],1,FALSE),0)</f>
        <v>0</v>
      </c>
      <c r="O100" s="18">
        <f t="shared" si="1"/>
        <v>0</v>
      </c>
    </row>
    <row r="101" spans="14:15" x14ac:dyDescent="0.25">
      <c r="N101" s="18">
        <f>IFERROR(VLOOKUP(B101,AthListWomen[],1,FALSE),0)</f>
        <v>0</v>
      </c>
      <c r="O101" s="18">
        <f t="shared" si="1"/>
        <v>0</v>
      </c>
    </row>
    <row r="102" spans="14:15" x14ac:dyDescent="0.25">
      <c r="N102" s="18">
        <f>IFERROR(VLOOKUP(B102,AthListWomen[],1,FALSE),0)</f>
        <v>0</v>
      </c>
      <c r="O102" s="18">
        <f t="shared" si="1"/>
        <v>0</v>
      </c>
    </row>
    <row r="103" spans="14:15" x14ac:dyDescent="0.25">
      <c r="N103" s="18">
        <f>IFERROR(VLOOKUP(B103,AthListWomen[],1,FALSE),0)</f>
        <v>0</v>
      </c>
      <c r="O103" s="18">
        <f t="shared" si="1"/>
        <v>0</v>
      </c>
    </row>
    <row r="104" spans="14:15" x14ac:dyDescent="0.25">
      <c r="N104" s="18">
        <f>IFERROR(VLOOKUP(B104,AthListWomen[],1,FALSE),0)</f>
        <v>0</v>
      </c>
      <c r="O104" s="18">
        <f t="shared" si="1"/>
        <v>0</v>
      </c>
    </row>
    <row r="105" spans="14:15" x14ac:dyDescent="0.25">
      <c r="N105" s="18">
        <f>IFERROR(VLOOKUP(B105,AthListWomen[],1,FALSE),0)</f>
        <v>0</v>
      </c>
      <c r="O105" s="18">
        <f t="shared" si="1"/>
        <v>0</v>
      </c>
    </row>
    <row r="106" spans="14:15" x14ac:dyDescent="0.25">
      <c r="N106" s="18">
        <f>IFERROR(VLOOKUP(B106,AthListWomen[],1,FALSE),0)</f>
        <v>0</v>
      </c>
      <c r="O106" s="18">
        <f t="shared" si="1"/>
        <v>0</v>
      </c>
    </row>
    <row r="107" spans="14:15" x14ac:dyDescent="0.25">
      <c r="N107" s="18">
        <f>IFERROR(VLOOKUP(B107,AthListWomen[],1,FALSE),0)</f>
        <v>0</v>
      </c>
      <c r="O107" s="18">
        <f t="shared" si="1"/>
        <v>0</v>
      </c>
    </row>
    <row r="108" spans="14:15" x14ac:dyDescent="0.25">
      <c r="N108" s="18">
        <f>IFERROR(VLOOKUP(B108,AthListWomen[],1,FALSE),0)</f>
        <v>0</v>
      </c>
      <c r="O108" s="18">
        <f t="shared" si="1"/>
        <v>0</v>
      </c>
    </row>
    <row r="109" spans="14:15" x14ac:dyDescent="0.25">
      <c r="N109" s="18">
        <f>IFERROR(VLOOKUP(B109,AthListWomen[],1,FALSE),0)</f>
        <v>0</v>
      </c>
      <c r="O109" s="18">
        <f t="shared" si="1"/>
        <v>0</v>
      </c>
    </row>
    <row r="110" spans="14:15" x14ac:dyDescent="0.25">
      <c r="N110" s="18">
        <f>IFERROR(VLOOKUP(B110,AthListWomen[],1,FALSE),0)</f>
        <v>0</v>
      </c>
      <c r="O110" s="18">
        <f t="shared" si="1"/>
        <v>0</v>
      </c>
    </row>
    <row r="111" spans="14:15" x14ac:dyDescent="0.25">
      <c r="N111" s="18">
        <f>IFERROR(VLOOKUP(B111,AthListWomen[],1,FALSE),0)</f>
        <v>0</v>
      </c>
      <c r="O111" s="18">
        <f t="shared" si="1"/>
        <v>0</v>
      </c>
    </row>
    <row r="112" spans="14:15" x14ac:dyDescent="0.25">
      <c r="N112" s="18">
        <f>IFERROR(VLOOKUP(B112,AthListWomen[],1,FALSE),0)</f>
        <v>0</v>
      </c>
      <c r="O112" s="18">
        <f t="shared" si="1"/>
        <v>0</v>
      </c>
    </row>
    <row r="113" spans="14:15" x14ac:dyDescent="0.25">
      <c r="N113" s="18">
        <f>IFERROR(VLOOKUP(B113,AthListWomen[],1,FALSE),0)</f>
        <v>0</v>
      </c>
      <c r="O113" s="18">
        <f t="shared" si="1"/>
        <v>0</v>
      </c>
    </row>
    <row r="114" spans="14:15" x14ac:dyDescent="0.25">
      <c r="N114" s="18">
        <f>IFERROR(VLOOKUP(B114,AthListWomen[],1,FALSE),0)</f>
        <v>0</v>
      </c>
      <c r="O114" s="18">
        <f t="shared" si="1"/>
        <v>0</v>
      </c>
    </row>
    <row r="115" spans="14:15" x14ac:dyDescent="0.25">
      <c r="N115" s="18">
        <f>IFERROR(VLOOKUP(B115,AthListWomen[],1,FALSE),0)</f>
        <v>0</v>
      </c>
      <c r="O115" s="18">
        <f t="shared" si="1"/>
        <v>0</v>
      </c>
    </row>
    <row r="116" spans="14:15" x14ac:dyDescent="0.25">
      <c r="N116" s="18">
        <f>IFERROR(VLOOKUP(B116,AthListWomen[],1,FALSE),0)</f>
        <v>0</v>
      </c>
      <c r="O116" s="18">
        <f t="shared" si="1"/>
        <v>0</v>
      </c>
    </row>
    <row r="117" spans="14:15" x14ac:dyDescent="0.25">
      <c r="N117" s="18">
        <f>IFERROR(VLOOKUP(B117,AthListWomen[],1,FALSE),0)</f>
        <v>0</v>
      </c>
      <c r="O117" s="18">
        <f t="shared" si="1"/>
        <v>0</v>
      </c>
    </row>
    <row r="118" spans="14:15" x14ac:dyDescent="0.25">
      <c r="N118" s="18">
        <f>IFERROR(VLOOKUP(B118,AthListWomen[],1,FALSE),0)</f>
        <v>0</v>
      </c>
      <c r="O118" s="18">
        <f t="shared" si="1"/>
        <v>0</v>
      </c>
    </row>
    <row r="119" spans="14:15" x14ac:dyDescent="0.25">
      <c r="N119" s="18">
        <f>IFERROR(VLOOKUP(B119,AthListWomen[],1,FALSE),0)</f>
        <v>0</v>
      </c>
      <c r="O119" s="18">
        <f t="shared" si="1"/>
        <v>0</v>
      </c>
    </row>
    <row r="120" spans="14:15" x14ac:dyDescent="0.25">
      <c r="N120" s="18">
        <f>IFERROR(VLOOKUP(B120,AthListWomen[],1,FALSE),0)</f>
        <v>0</v>
      </c>
      <c r="O120" s="18">
        <f t="shared" si="1"/>
        <v>0</v>
      </c>
    </row>
    <row r="121" spans="14:15" x14ac:dyDescent="0.25">
      <c r="N121" s="18">
        <f>IFERROR(VLOOKUP(B121,AthListWomen[],1,FALSE),0)</f>
        <v>0</v>
      </c>
      <c r="O121" s="18">
        <f t="shared" si="1"/>
        <v>0</v>
      </c>
    </row>
    <row r="122" spans="14:15" x14ac:dyDescent="0.25">
      <c r="N122" s="18">
        <f>IFERROR(VLOOKUP(B122,AthListWomen[],1,FALSE),0)</f>
        <v>0</v>
      </c>
      <c r="O122" s="18">
        <f t="shared" si="1"/>
        <v>0</v>
      </c>
    </row>
    <row r="123" spans="14:15" x14ac:dyDescent="0.25">
      <c r="N123" s="18">
        <f>IFERROR(VLOOKUP(B123,AthListWomen[],1,FALSE),0)</f>
        <v>0</v>
      </c>
      <c r="O123" s="18">
        <f t="shared" si="1"/>
        <v>0</v>
      </c>
    </row>
    <row r="124" spans="14:15" x14ac:dyDescent="0.25">
      <c r="N124" s="18">
        <f>IFERROR(VLOOKUP(B124,AthListWomen[],1,FALSE),0)</f>
        <v>0</v>
      </c>
      <c r="O124" s="18">
        <f t="shared" si="1"/>
        <v>0</v>
      </c>
    </row>
    <row r="125" spans="14:15" x14ac:dyDescent="0.25">
      <c r="N125" s="18">
        <f>IFERROR(VLOOKUP(B125,AthListWomen[],1,FALSE),0)</f>
        <v>0</v>
      </c>
      <c r="O125" s="18">
        <f t="shared" si="1"/>
        <v>0</v>
      </c>
    </row>
    <row r="126" spans="14:15" x14ac:dyDescent="0.25">
      <c r="N126" s="18">
        <f>IFERROR(VLOOKUP(B126,AthListWomen[],1,FALSE),0)</f>
        <v>0</v>
      </c>
      <c r="O126" s="18">
        <f t="shared" si="1"/>
        <v>0</v>
      </c>
    </row>
    <row r="127" spans="14:15" x14ac:dyDescent="0.25">
      <c r="N127" s="18">
        <f>IFERROR(VLOOKUP(B127,AthListWomen[],1,FALSE),0)</f>
        <v>0</v>
      </c>
      <c r="O127" s="18">
        <f t="shared" si="1"/>
        <v>0</v>
      </c>
    </row>
    <row r="128" spans="14:15" x14ac:dyDescent="0.25">
      <c r="N128" s="18">
        <f>IFERROR(VLOOKUP(B128,AthListWomen[],1,FALSE),0)</f>
        <v>0</v>
      </c>
      <c r="O128" s="18">
        <f t="shared" si="1"/>
        <v>0</v>
      </c>
    </row>
    <row r="129" spans="14:15" x14ac:dyDescent="0.25">
      <c r="N129" s="18">
        <f>IFERROR(VLOOKUP(B129,AthListWomen[],1,FALSE),0)</f>
        <v>0</v>
      </c>
      <c r="O129" s="18">
        <f t="shared" si="1"/>
        <v>0</v>
      </c>
    </row>
    <row r="130" spans="14:15" x14ac:dyDescent="0.25">
      <c r="N130" s="18">
        <f>IFERROR(VLOOKUP(B130,AthListWomen[],1,FALSE),0)</f>
        <v>0</v>
      </c>
      <c r="O130" s="18">
        <f t="shared" si="1"/>
        <v>0</v>
      </c>
    </row>
    <row r="131" spans="14:15" x14ac:dyDescent="0.25">
      <c r="N131" s="18">
        <f>IFERROR(VLOOKUP(B131,AthListWomen[],1,FALSE),0)</f>
        <v>0</v>
      </c>
      <c r="O131" s="18">
        <f t="shared" ref="O131:O150" si="2">IF(N131&gt;0,IF(A131&gt;0,IF(A131&lt;999,IF(A131=A130,IF(N130&gt;0,O130,O130+1),IF(A130=A129,O130+2,O130+1)),0),O130),O130)</f>
        <v>0</v>
      </c>
    </row>
    <row r="132" spans="14:15" x14ac:dyDescent="0.25">
      <c r="N132" s="18">
        <f>IFERROR(VLOOKUP(B132,AthListWomen[],1,FALSE),0)</f>
        <v>0</v>
      </c>
      <c r="O132" s="18">
        <f t="shared" si="2"/>
        <v>0</v>
      </c>
    </row>
    <row r="133" spans="14:15" x14ac:dyDescent="0.25">
      <c r="N133" s="18">
        <f>IFERROR(VLOOKUP(B133,AthListWomen[],1,FALSE),0)</f>
        <v>0</v>
      </c>
      <c r="O133" s="18">
        <f t="shared" si="2"/>
        <v>0</v>
      </c>
    </row>
    <row r="134" spans="14:15" x14ac:dyDescent="0.25">
      <c r="N134" s="18">
        <f>IFERROR(VLOOKUP(B134,AthListWomen[],1,FALSE),0)</f>
        <v>0</v>
      </c>
      <c r="O134" s="18">
        <f t="shared" si="2"/>
        <v>0</v>
      </c>
    </row>
    <row r="135" spans="14:15" x14ac:dyDescent="0.25">
      <c r="N135" s="18">
        <f>IFERROR(VLOOKUP(B135,AthListWomen[],1,FALSE),0)</f>
        <v>0</v>
      </c>
      <c r="O135" s="18">
        <f t="shared" si="2"/>
        <v>0</v>
      </c>
    </row>
    <row r="136" spans="14:15" x14ac:dyDescent="0.25">
      <c r="N136" s="18">
        <f>IFERROR(VLOOKUP(B136,AthListWomen[],1,FALSE),0)</f>
        <v>0</v>
      </c>
      <c r="O136" s="18">
        <f t="shared" si="2"/>
        <v>0</v>
      </c>
    </row>
    <row r="137" spans="14:15" x14ac:dyDescent="0.25">
      <c r="N137" s="18">
        <f>IFERROR(VLOOKUP(B137,AthListWomen[],1,FALSE),0)</f>
        <v>0</v>
      </c>
      <c r="O137" s="18">
        <f t="shared" si="2"/>
        <v>0</v>
      </c>
    </row>
    <row r="138" spans="14:15" x14ac:dyDescent="0.25">
      <c r="N138" s="18">
        <f>IFERROR(VLOOKUP(B138,AthListWomen[],1,FALSE),0)</f>
        <v>0</v>
      </c>
      <c r="O138" s="18">
        <f t="shared" si="2"/>
        <v>0</v>
      </c>
    </row>
    <row r="139" spans="14:15" x14ac:dyDescent="0.25">
      <c r="N139" s="18">
        <f>IFERROR(VLOOKUP(B139,AthListWomen[],1,FALSE),0)</f>
        <v>0</v>
      </c>
      <c r="O139" s="18">
        <f t="shared" si="2"/>
        <v>0</v>
      </c>
    </row>
    <row r="140" spans="14:15" x14ac:dyDescent="0.25">
      <c r="N140" s="18">
        <f>IFERROR(VLOOKUP(B140,AthListWomen[],1,FALSE),0)</f>
        <v>0</v>
      </c>
      <c r="O140" s="18">
        <f t="shared" si="2"/>
        <v>0</v>
      </c>
    </row>
    <row r="141" spans="14:15" x14ac:dyDescent="0.25">
      <c r="N141" s="18">
        <f>IFERROR(VLOOKUP(B141,AthListWomen[],1,FALSE),0)</f>
        <v>0</v>
      </c>
      <c r="O141" s="18">
        <f t="shared" si="2"/>
        <v>0</v>
      </c>
    </row>
    <row r="142" spans="14:15" x14ac:dyDescent="0.25">
      <c r="N142" s="18">
        <f>IFERROR(VLOOKUP(B142,AthListWomen[],1,FALSE),0)</f>
        <v>0</v>
      </c>
      <c r="O142" s="18">
        <f t="shared" si="2"/>
        <v>0</v>
      </c>
    </row>
    <row r="143" spans="14:15" x14ac:dyDescent="0.25">
      <c r="N143" s="18">
        <f>IFERROR(VLOOKUP(B143,AthListWomen[],1,FALSE),0)</f>
        <v>0</v>
      </c>
      <c r="O143" s="18">
        <f t="shared" si="2"/>
        <v>0</v>
      </c>
    </row>
    <row r="144" spans="14:15" x14ac:dyDescent="0.25">
      <c r="N144" s="18">
        <f>IFERROR(VLOOKUP(B144,AthListWomen[],1,FALSE),0)</f>
        <v>0</v>
      </c>
      <c r="O144" s="18">
        <f t="shared" si="2"/>
        <v>0</v>
      </c>
    </row>
    <row r="145" spans="14:15" x14ac:dyDescent="0.25">
      <c r="N145" s="18">
        <f>IFERROR(VLOOKUP(B145,AthListWomen[],1,FALSE),0)</f>
        <v>0</v>
      </c>
      <c r="O145" s="18">
        <f t="shared" si="2"/>
        <v>0</v>
      </c>
    </row>
    <row r="146" spans="14:15" x14ac:dyDescent="0.25">
      <c r="N146" s="18">
        <f>IFERROR(VLOOKUP(B146,AthListWomen[],1,FALSE),0)</f>
        <v>0</v>
      </c>
      <c r="O146" s="18">
        <f t="shared" si="2"/>
        <v>0</v>
      </c>
    </row>
    <row r="147" spans="14:15" x14ac:dyDescent="0.25">
      <c r="N147" s="18">
        <f>IFERROR(VLOOKUP(B147,AthListWomen[],1,FALSE),0)</f>
        <v>0</v>
      </c>
      <c r="O147" s="18">
        <f t="shared" si="2"/>
        <v>0</v>
      </c>
    </row>
    <row r="148" spans="14:15" x14ac:dyDescent="0.25">
      <c r="N148" s="18">
        <f>IFERROR(VLOOKUP(B148,AthListWomen[],1,FALSE),0)</f>
        <v>0</v>
      </c>
      <c r="O148" s="18">
        <f t="shared" si="2"/>
        <v>0</v>
      </c>
    </row>
    <row r="149" spans="14:15" x14ac:dyDescent="0.25">
      <c r="N149" s="18">
        <f>IFERROR(VLOOKUP(B149,AthListWomen[],1,FALSE),0)</f>
        <v>0</v>
      </c>
      <c r="O149" s="18">
        <f t="shared" si="2"/>
        <v>0</v>
      </c>
    </row>
    <row r="150" spans="14:15" x14ac:dyDescent="0.25">
      <c r="N150" s="18">
        <f>IFERROR(VLOOKUP(B150,AthListWomen[],1,FALSE),0)</f>
        <v>0</v>
      </c>
      <c r="O150" s="18">
        <f t="shared" si="2"/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9" sqref="N9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710937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65169</v>
      </c>
      <c r="C3">
        <v>6</v>
      </c>
      <c r="D3" t="s">
        <v>31</v>
      </c>
      <c r="E3" t="s">
        <v>25</v>
      </c>
      <c r="F3">
        <v>99</v>
      </c>
      <c r="G3" t="s">
        <v>12</v>
      </c>
      <c r="H3">
        <v>46.84</v>
      </c>
      <c r="I3">
        <v>51.34</v>
      </c>
      <c r="J3" s="1"/>
      <c r="K3" s="18">
        <v>0</v>
      </c>
      <c r="N3" s="18">
        <f>IFERROR(VLOOKUP(B3,AthListMen[],1,FALSE),0)</f>
        <v>65169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68217</v>
      </c>
      <c r="C4">
        <v>5</v>
      </c>
      <c r="D4" t="s">
        <v>10</v>
      </c>
      <c r="E4" t="s">
        <v>11</v>
      </c>
      <c r="F4">
        <v>99</v>
      </c>
      <c r="G4" t="s">
        <v>12</v>
      </c>
      <c r="H4">
        <v>47.35</v>
      </c>
      <c r="I4">
        <v>51</v>
      </c>
      <c r="J4" s="1"/>
      <c r="K4" s="18">
        <v>1.25</v>
      </c>
      <c r="N4" s="18">
        <f>IFERROR(VLOOKUP(B4,AthListMen[],1,FALSE),0)</f>
        <v>68217</v>
      </c>
      <c r="O4" s="18">
        <f t="shared" si="0"/>
        <v>2</v>
      </c>
    </row>
    <row r="5" spans="1:15" x14ac:dyDescent="0.25">
      <c r="A5">
        <v>3</v>
      </c>
      <c r="B5">
        <v>67898</v>
      </c>
      <c r="C5">
        <v>23</v>
      </c>
      <c r="D5" t="s">
        <v>71</v>
      </c>
      <c r="E5" t="s">
        <v>11</v>
      </c>
      <c r="F5">
        <v>0</v>
      </c>
      <c r="G5" t="s">
        <v>12</v>
      </c>
      <c r="H5">
        <v>47.48</v>
      </c>
      <c r="I5">
        <v>51.19</v>
      </c>
      <c r="J5" s="1"/>
      <c r="K5" s="18">
        <v>3.59</v>
      </c>
      <c r="N5" s="18">
        <f>IFERROR(VLOOKUP(B5,AthListMen[],1,FALSE),0)</f>
        <v>67898</v>
      </c>
      <c r="O5" s="18">
        <f t="shared" si="0"/>
        <v>3</v>
      </c>
    </row>
    <row r="6" spans="1:15" x14ac:dyDescent="0.25">
      <c r="A6">
        <v>4</v>
      </c>
      <c r="B6">
        <v>67237</v>
      </c>
      <c r="C6">
        <v>10</v>
      </c>
      <c r="D6" t="s">
        <v>91</v>
      </c>
      <c r="E6" t="s">
        <v>16</v>
      </c>
      <c r="F6">
        <v>99</v>
      </c>
      <c r="G6" t="s">
        <v>12</v>
      </c>
      <c r="H6">
        <v>45.96</v>
      </c>
      <c r="I6">
        <v>54.26</v>
      </c>
      <c r="J6" s="1"/>
      <c r="K6" s="18">
        <v>14.96</v>
      </c>
      <c r="N6" s="18">
        <f>IFERROR(VLOOKUP(B6,AthListMen[],1,FALSE),0)</f>
        <v>67237</v>
      </c>
      <c r="O6" s="18">
        <f t="shared" si="0"/>
        <v>4</v>
      </c>
    </row>
    <row r="7" spans="1:15" x14ac:dyDescent="0.25">
      <c r="A7">
        <v>5</v>
      </c>
      <c r="B7">
        <v>65106</v>
      </c>
      <c r="C7">
        <v>19</v>
      </c>
      <c r="D7" t="s">
        <v>18</v>
      </c>
      <c r="E7" t="s">
        <v>16</v>
      </c>
      <c r="F7">
        <v>99</v>
      </c>
      <c r="G7" t="s">
        <v>12</v>
      </c>
      <c r="H7">
        <v>48.26</v>
      </c>
      <c r="I7">
        <v>52.27</v>
      </c>
      <c r="J7" s="1"/>
      <c r="K7" s="18">
        <v>17.23</v>
      </c>
      <c r="N7" s="18">
        <f>IFERROR(VLOOKUP(B7,AthListMen[],1,FALSE),0)</f>
        <v>65106</v>
      </c>
      <c r="O7" s="18">
        <f t="shared" si="0"/>
        <v>5</v>
      </c>
    </row>
    <row r="8" spans="1:15" x14ac:dyDescent="0.25">
      <c r="A8">
        <v>6</v>
      </c>
      <c r="B8">
        <v>65357</v>
      </c>
      <c r="C8">
        <v>9</v>
      </c>
      <c r="D8" t="s">
        <v>30</v>
      </c>
      <c r="E8" t="s">
        <v>14</v>
      </c>
      <c r="F8">
        <v>99</v>
      </c>
      <c r="G8" t="s">
        <v>12</v>
      </c>
      <c r="H8">
        <v>48.36</v>
      </c>
      <c r="I8">
        <v>52.32</v>
      </c>
      <c r="J8" s="1"/>
      <c r="K8" s="18">
        <v>18.329999999999998</v>
      </c>
      <c r="N8" s="18">
        <f>IFERROR(VLOOKUP(B8,AthListMen[],1,FALSE),0)</f>
        <v>65357</v>
      </c>
      <c r="O8" s="18">
        <f t="shared" si="0"/>
        <v>6</v>
      </c>
    </row>
    <row r="9" spans="1:15" x14ac:dyDescent="0.25">
      <c r="A9">
        <v>7</v>
      </c>
      <c r="B9">
        <v>65464</v>
      </c>
      <c r="C9">
        <v>4</v>
      </c>
      <c r="D9" t="s">
        <v>19</v>
      </c>
      <c r="E9" t="s">
        <v>11</v>
      </c>
      <c r="F9">
        <v>99</v>
      </c>
      <c r="G9" t="s">
        <v>12</v>
      </c>
      <c r="H9">
        <v>48.04</v>
      </c>
      <c r="I9">
        <v>52.99</v>
      </c>
      <c r="J9" s="1"/>
      <c r="K9" s="18">
        <v>20.9</v>
      </c>
      <c r="N9" s="18">
        <f>IFERROR(VLOOKUP(B9,AthListMen[],1,FALSE),0)</f>
        <v>65464</v>
      </c>
      <c r="O9" s="18">
        <f t="shared" si="0"/>
        <v>7</v>
      </c>
    </row>
    <row r="10" spans="1:15" x14ac:dyDescent="0.25">
      <c r="A10">
        <v>8</v>
      </c>
      <c r="B10">
        <v>104597</v>
      </c>
      <c r="C10">
        <v>16</v>
      </c>
      <c r="D10" t="s">
        <v>68</v>
      </c>
      <c r="E10" t="s">
        <v>16</v>
      </c>
      <c r="F10">
        <v>98</v>
      </c>
      <c r="G10" t="s">
        <v>43</v>
      </c>
      <c r="H10">
        <v>49.81</v>
      </c>
      <c r="I10">
        <v>54.26</v>
      </c>
      <c r="J10" s="1"/>
      <c r="K10" s="18">
        <v>43.19</v>
      </c>
      <c r="N10" s="18">
        <f>IFERROR(VLOOKUP(B10,AthListMen[],1,FALSE),0)</f>
        <v>0</v>
      </c>
      <c r="O10" s="18">
        <f t="shared" si="0"/>
        <v>7</v>
      </c>
    </row>
    <row r="11" spans="1:15" x14ac:dyDescent="0.25">
      <c r="A11">
        <v>9</v>
      </c>
      <c r="B11">
        <v>65160</v>
      </c>
      <c r="C11">
        <v>43</v>
      </c>
      <c r="D11" t="s">
        <v>20</v>
      </c>
      <c r="E11" t="s">
        <v>14</v>
      </c>
      <c r="F11">
        <v>0</v>
      </c>
      <c r="G11" t="s">
        <v>12</v>
      </c>
      <c r="H11">
        <v>51.64</v>
      </c>
      <c r="I11">
        <v>53.91</v>
      </c>
      <c r="J11" s="1"/>
      <c r="K11" s="18">
        <v>54.05</v>
      </c>
      <c r="N11" s="18">
        <f>IFERROR(VLOOKUP(B11,AthListMen[],1,FALSE),0)</f>
        <v>65160</v>
      </c>
      <c r="O11" s="18">
        <f t="shared" si="0"/>
        <v>8</v>
      </c>
    </row>
    <row r="12" spans="1:15" x14ac:dyDescent="0.25">
      <c r="A12">
        <v>10</v>
      </c>
      <c r="B12">
        <v>65452</v>
      </c>
      <c r="C12">
        <v>44</v>
      </c>
      <c r="D12" t="s">
        <v>78</v>
      </c>
      <c r="E12" t="s">
        <v>25</v>
      </c>
      <c r="F12">
        <v>0</v>
      </c>
      <c r="G12" t="s">
        <v>12</v>
      </c>
      <c r="H12">
        <v>50.83</v>
      </c>
      <c r="I12">
        <v>55.16</v>
      </c>
      <c r="J12" s="1"/>
      <c r="K12" s="18">
        <v>57.27</v>
      </c>
      <c r="N12" s="18">
        <f>IFERROR(VLOOKUP(B12,AthListMen[],1,FALSE),0)</f>
        <v>65452</v>
      </c>
      <c r="O12" s="18">
        <f t="shared" si="0"/>
        <v>9</v>
      </c>
    </row>
    <row r="13" spans="1:15" x14ac:dyDescent="0.25">
      <c r="A13">
        <v>11</v>
      </c>
      <c r="B13">
        <v>67122</v>
      </c>
      <c r="C13">
        <v>14</v>
      </c>
      <c r="D13" t="s">
        <v>39</v>
      </c>
      <c r="E13" t="s">
        <v>40</v>
      </c>
      <c r="F13">
        <v>99</v>
      </c>
      <c r="G13" t="s">
        <v>12</v>
      </c>
      <c r="H13">
        <v>51.43</v>
      </c>
      <c r="I13">
        <v>54.71</v>
      </c>
      <c r="J13" s="1"/>
      <c r="K13" s="18">
        <v>58.37</v>
      </c>
      <c r="N13" s="18">
        <f>IFERROR(VLOOKUP(B13,AthListMen[],1,FALSE),0)</f>
        <v>67122</v>
      </c>
      <c r="O13" s="18">
        <f t="shared" si="0"/>
        <v>10</v>
      </c>
    </row>
    <row r="14" spans="1:15" x14ac:dyDescent="0.25">
      <c r="A14">
        <v>12</v>
      </c>
      <c r="B14">
        <v>71926</v>
      </c>
      <c r="C14">
        <v>18</v>
      </c>
      <c r="D14" t="s">
        <v>15</v>
      </c>
      <c r="E14" t="s">
        <v>16</v>
      </c>
      <c r="F14">
        <v>99</v>
      </c>
      <c r="G14" t="s">
        <v>12</v>
      </c>
      <c r="H14">
        <v>50.7</v>
      </c>
      <c r="I14">
        <v>55.53</v>
      </c>
      <c r="J14" s="1"/>
      <c r="K14" s="18">
        <v>59.03</v>
      </c>
      <c r="N14" s="18">
        <f>IFERROR(VLOOKUP(B14,AthListMen[],1,FALSE),0)</f>
        <v>71926</v>
      </c>
      <c r="O14" s="18">
        <f t="shared" si="0"/>
        <v>11</v>
      </c>
    </row>
    <row r="15" spans="1:15" x14ac:dyDescent="0.25">
      <c r="A15">
        <v>13</v>
      </c>
      <c r="B15">
        <v>67569</v>
      </c>
      <c r="C15">
        <v>13</v>
      </c>
      <c r="D15" t="s">
        <v>69</v>
      </c>
      <c r="E15" t="s">
        <v>40</v>
      </c>
      <c r="F15">
        <v>99</v>
      </c>
      <c r="G15" t="s">
        <v>12</v>
      </c>
      <c r="H15">
        <v>50.1</v>
      </c>
      <c r="I15">
        <v>56.18</v>
      </c>
      <c r="J15" s="1"/>
      <c r="K15" s="18">
        <v>59.4</v>
      </c>
      <c r="N15" s="18">
        <f>IFERROR(VLOOKUP(B15,AthListMen[],1,FALSE),0)</f>
        <v>67569</v>
      </c>
      <c r="O15" s="18">
        <f t="shared" si="0"/>
        <v>12</v>
      </c>
    </row>
    <row r="16" spans="1:15" x14ac:dyDescent="0.25">
      <c r="A16">
        <v>14</v>
      </c>
      <c r="B16">
        <v>67162</v>
      </c>
      <c r="C16">
        <v>15</v>
      </c>
      <c r="D16" t="s">
        <v>92</v>
      </c>
      <c r="E16" t="s">
        <v>40</v>
      </c>
      <c r="F16">
        <v>0</v>
      </c>
      <c r="G16" t="s">
        <v>12</v>
      </c>
      <c r="H16">
        <v>50.2</v>
      </c>
      <c r="I16">
        <v>56.74</v>
      </c>
      <c r="J16" s="1"/>
      <c r="K16" s="18">
        <v>64.239999999999995</v>
      </c>
      <c r="N16" s="18">
        <f>IFERROR(VLOOKUP(B16,AthListMen[],1,FALSE),0)</f>
        <v>67162</v>
      </c>
      <c r="O16" s="18">
        <f t="shared" si="0"/>
        <v>13</v>
      </c>
    </row>
    <row r="17" spans="1:15" x14ac:dyDescent="0.25">
      <c r="A17">
        <v>15</v>
      </c>
      <c r="B17">
        <v>69415</v>
      </c>
      <c r="C17">
        <v>52</v>
      </c>
      <c r="D17" t="s">
        <v>77</v>
      </c>
      <c r="E17" t="s">
        <v>16</v>
      </c>
      <c r="F17">
        <v>99</v>
      </c>
      <c r="G17" t="s">
        <v>12</v>
      </c>
      <c r="H17">
        <v>52.42</v>
      </c>
      <c r="I17">
        <v>54.99</v>
      </c>
      <c r="J17" s="1"/>
      <c r="K17" s="18">
        <v>67.69</v>
      </c>
      <c r="N17" s="18">
        <f>IFERROR(VLOOKUP(B17,AthListMen[],1,FALSE),0)</f>
        <v>69415</v>
      </c>
      <c r="O17" s="18">
        <f t="shared" si="0"/>
        <v>14</v>
      </c>
    </row>
    <row r="18" spans="1:15" x14ac:dyDescent="0.25">
      <c r="A18">
        <v>16</v>
      </c>
      <c r="B18">
        <v>65339</v>
      </c>
      <c r="C18">
        <v>50</v>
      </c>
      <c r="D18" t="s">
        <v>13</v>
      </c>
      <c r="E18" t="s">
        <v>14</v>
      </c>
      <c r="F18">
        <v>0</v>
      </c>
      <c r="G18" t="s">
        <v>12</v>
      </c>
      <c r="H18">
        <v>52.36</v>
      </c>
      <c r="I18">
        <v>55.77</v>
      </c>
      <c r="J18" s="1"/>
      <c r="K18" s="18">
        <v>72.97</v>
      </c>
      <c r="N18" s="18">
        <f>IFERROR(VLOOKUP(B18,AthListMen[],1,FALSE),0)</f>
        <v>65339</v>
      </c>
      <c r="O18" s="18">
        <f t="shared" si="0"/>
        <v>15</v>
      </c>
    </row>
    <row r="19" spans="1:15" x14ac:dyDescent="0.25">
      <c r="A19">
        <v>17</v>
      </c>
      <c r="B19">
        <v>69411</v>
      </c>
      <c r="C19">
        <v>58</v>
      </c>
      <c r="D19" t="s">
        <v>38</v>
      </c>
      <c r="E19" t="s">
        <v>14</v>
      </c>
      <c r="F19">
        <v>0</v>
      </c>
      <c r="G19" t="s">
        <v>12</v>
      </c>
      <c r="H19">
        <v>53.71</v>
      </c>
      <c r="I19">
        <v>55.64</v>
      </c>
      <c r="J19" s="1"/>
      <c r="K19" s="18">
        <v>81.91</v>
      </c>
      <c r="N19" s="18">
        <f>IFERROR(VLOOKUP(B19,AthListMen[],1,FALSE),0)</f>
        <v>69411</v>
      </c>
      <c r="O19" s="18">
        <f t="shared" si="0"/>
        <v>16</v>
      </c>
    </row>
    <row r="20" spans="1:15" x14ac:dyDescent="0.25">
      <c r="A20">
        <v>18</v>
      </c>
      <c r="B20">
        <v>65590</v>
      </c>
      <c r="C20">
        <v>49</v>
      </c>
      <c r="D20" t="s">
        <v>47</v>
      </c>
      <c r="E20" t="s">
        <v>25</v>
      </c>
      <c r="F20">
        <v>0</v>
      </c>
      <c r="G20" t="s">
        <v>12</v>
      </c>
      <c r="H20">
        <v>52.66</v>
      </c>
      <c r="I20">
        <v>56.92</v>
      </c>
      <c r="J20" s="1"/>
      <c r="K20" s="18">
        <v>83.6</v>
      </c>
      <c r="N20" s="18">
        <f>IFERROR(VLOOKUP(B20,AthListMen[],1,FALSE),0)</f>
        <v>65590</v>
      </c>
      <c r="O20" s="18">
        <f t="shared" si="0"/>
        <v>17</v>
      </c>
    </row>
    <row r="21" spans="1:15" x14ac:dyDescent="0.25">
      <c r="A21">
        <v>19</v>
      </c>
      <c r="B21">
        <v>65187</v>
      </c>
      <c r="C21">
        <v>1</v>
      </c>
      <c r="D21" t="s">
        <v>70</v>
      </c>
      <c r="E21" t="s">
        <v>25</v>
      </c>
      <c r="F21">
        <v>99</v>
      </c>
      <c r="G21" t="s">
        <v>12</v>
      </c>
      <c r="H21">
        <v>49.33</v>
      </c>
      <c r="I21" s="1">
        <v>6.9895833333333322E-4</v>
      </c>
      <c r="J21" s="1"/>
      <c r="K21" s="18">
        <v>84.63</v>
      </c>
      <c r="N21" s="18">
        <f>IFERROR(VLOOKUP(B21,AthListMen[],1,FALSE),0)</f>
        <v>65187</v>
      </c>
      <c r="O21" s="18">
        <f t="shared" si="0"/>
        <v>18</v>
      </c>
    </row>
    <row r="22" spans="1:15" x14ac:dyDescent="0.25">
      <c r="A22">
        <v>20</v>
      </c>
      <c r="B22">
        <v>65183</v>
      </c>
      <c r="C22">
        <v>47</v>
      </c>
      <c r="D22" t="s">
        <v>46</v>
      </c>
      <c r="E22" t="s">
        <v>33</v>
      </c>
      <c r="F22">
        <v>99</v>
      </c>
      <c r="G22" t="s">
        <v>12</v>
      </c>
      <c r="H22">
        <v>53.15</v>
      </c>
      <c r="I22">
        <v>56.59</v>
      </c>
      <c r="J22" s="1"/>
      <c r="K22" s="18">
        <v>84.77</v>
      </c>
      <c r="N22" s="18">
        <f>IFERROR(VLOOKUP(B22,AthListMen[],1,FALSE),0)</f>
        <v>65183</v>
      </c>
      <c r="O22" s="18">
        <f t="shared" si="0"/>
        <v>19</v>
      </c>
    </row>
    <row r="23" spans="1:15" x14ac:dyDescent="0.25">
      <c r="A23">
        <v>21</v>
      </c>
      <c r="B23">
        <v>66978</v>
      </c>
      <c r="C23">
        <v>30</v>
      </c>
      <c r="D23" t="s">
        <v>23</v>
      </c>
      <c r="E23" t="s">
        <v>16</v>
      </c>
      <c r="F23">
        <v>99</v>
      </c>
      <c r="G23" t="s">
        <v>12</v>
      </c>
      <c r="H23">
        <v>53.58</v>
      </c>
      <c r="I23">
        <v>56.65</v>
      </c>
      <c r="J23" s="1"/>
      <c r="K23" s="18">
        <v>88.37</v>
      </c>
      <c r="N23" s="18">
        <f>IFERROR(VLOOKUP(B23,AthListMen[],1,FALSE),0)</f>
        <v>66978</v>
      </c>
      <c r="O23" s="18">
        <f t="shared" si="0"/>
        <v>20</v>
      </c>
    </row>
    <row r="24" spans="1:15" x14ac:dyDescent="0.25">
      <c r="A24">
        <v>22</v>
      </c>
      <c r="B24">
        <v>67399</v>
      </c>
      <c r="C24">
        <v>26</v>
      </c>
      <c r="D24" t="s">
        <v>50</v>
      </c>
      <c r="E24" t="s">
        <v>22</v>
      </c>
      <c r="F24">
        <v>0</v>
      </c>
      <c r="G24" t="s">
        <v>12</v>
      </c>
      <c r="H24">
        <v>53.4</v>
      </c>
      <c r="I24">
        <v>57.05</v>
      </c>
      <c r="J24" s="1"/>
      <c r="K24" s="18">
        <v>89.98</v>
      </c>
      <c r="N24" s="18">
        <f>IFERROR(VLOOKUP(B24,AthListMen[],1,FALSE),0)</f>
        <v>67399</v>
      </c>
      <c r="O24" s="18">
        <f t="shared" si="0"/>
        <v>21</v>
      </c>
    </row>
    <row r="25" spans="1:15" x14ac:dyDescent="0.25">
      <c r="A25">
        <v>22</v>
      </c>
      <c r="B25">
        <v>65052</v>
      </c>
      <c r="C25">
        <v>28</v>
      </c>
      <c r="D25" t="s">
        <v>79</v>
      </c>
      <c r="E25" t="s">
        <v>25</v>
      </c>
      <c r="F25">
        <v>99</v>
      </c>
      <c r="G25" t="s">
        <v>12</v>
      </c>
      <c r="H25">
        <v>52.3</v>
      </c>
      <c r="I25">
        <v>58.15</v>
      </c>
      <c r="J25" s="1"/>
      <c r="K25" s="18">
        <v>89.98</v>
      </c>
      <c r="N25" s="18">
        <f>IFERROR(VLOOKUP(B25,AthListMen[],1,FALSE),0)</f>
        <v>65052</v>
      </c>
      <c r="O25" s="18">
        <f t="shared" si="0"/>
        <v>21</v>
      </c>
    </row>
    <row r="26" spans="1:15" x14ac:dyDescent="0.25">
      <c r="A26">
        <v>24</v>
      </c>
      <c r="B26">
        <v>67020</v>
      </c>
      <c r="C26">
        <v>31</v>
      </c>
      <c r="D26" t="s">
        <v>75</v>
      </c>
      <c r="E26" t="s">
        <v>76</v>
      </c>
      <c r="F26">
        <v>0</v>
      </c>
      <c r="G26" t="s">
        <v>12</v>
      </c>
      <c r="H26">
        <v>54.02</v>
      </c>
      <c r="I26">
        <v>56.8</v>
      </c>
      <c r="J26" s="1"/>
      <c r="K26" s="18">
        <v>92.7</v>
      </c>
      <c r="N26" s="18">
        <f>IFERROR(VLOOKUP(B26,AthListMen[],1,FALSE),0)</f>
        <v>67020</v>
      </c>
      <c r="O26" s="18">
        <f t="shared" si="0"/>
        <v>23</v>
      </c>
    </row>
    <row r="27" spans="1:15" x14ac:dyDescent="0.25">
      <c r="A27">
        <v>25</v>
      </c>
      <c r="B27">
        <v>69631</v>
      </c>
      <c r="C27">
        <v>22</v>
      </c>
      <c r="D27" t="s">
        <v>48</v>
      </c>
      <c r="E27" t="s">
        <v>49</v>
      </c>
      <c r="F27">
        <v>99</v>
      </c>
      <c r="G27" t="s">
        <v>12</v>
      </c>
      <c r="H27">
        <v>52.85</v>
      </c>
      <c r="I27">
        <v>58.55</v>
      </c>
      <c r="J27" s="1"/>
      <c r="K27" s="18">
        <v>96.95</v>
      </c>
      <c r="N27" s="18">
        <f>IFERROR(VLOOKUP(B27,AthListMen[],1,FALSE),0)</f>
        <v>0</v>
      </c>
      <c r="O27" s="18">
        <f t="shared" si="0"/>
        <v>23</v>
      </c>
    </row>
    <row r="28" spans="1:15" x14ac:dyDescent="0.25">
      <c r="A28">
        <v>26</v>
      </c>
      <c r="B28">
        <v>67171</v>
      </c>
      <c r="C28">
        <v>62</v>
      </c>
      <c r="D28" t="s">
        <v>36</v>
      </c>
      <c r="E28" t="s">
        <v>37</v>
      </c>
      <c r="F28">
        <v>0</v>
      </c>
      <c r="G28" t="s">
        <v>12</v>
      </c>
      <c r="H28">
        <v>53.32</v>
      </c>
      <c r="I28">
        <v>58.19</v>
      </c>
      <c r="J28" s="1"/>
      <c r="K28" s="18">
        <v>97.76</v>
      </c>
      <c r="N28" s="18">
        <f>IFERROR(VLOOKUP(B28,AthListMen[],1,FALSE),0)</f>
        <v>67171</v>
      </c>
      <c r="O28" s="18">
        <f t="shared" si="0"/>
        <v>24</v>
      </c>
    </row>
    <row r="29" spans="1:15" x14ac:dyDescent="0.25">
      <c r="A29">
        <v>27</v>
      </c>
      <c r="B29">
        <v>66152</v>
      </c>
      <c r="C29">
        <v>25</v>
      </c>
      <c r="D29" t="s">
        <v>51</v>
      </c>
      <c r="E29" t="s">
        <v>49</v>
      </c>
      <c r="F29">
        <v>99</v>
      </c>
      <c r="G29" t="s">
        <v>12</v>
      </c>
      <c r="H29">
        <v>55.05</v>
      </c>
      <c r="I29">
        <v>58.29</v>
      </c>
      <c r="J29" s="1"/>
      <c r="K29" s="18">
        <v>111.18</v>
      </c>
      <c r="N29" s="18">
        <f>IFERROR(VLOOKUP(B29,AthListMen[],1,FALSE),0)</f>
        <v>0</v>
      </c>
      <c r="O29" s="18">
        <f t="shared" si="0"/>
        <v>24</v>
      </c>
    </row>
    <row r="30" spans="1:15" x14ac:dyDescent="0.25">
      <c r="A30">
        <v>28</v>
      </c>
      <c r="B30">
        <v>66203</v>
      </c>
      <c r="C30">
        <v>37</v>
      </c>
      <c r="D30" t="s">
        <v>61</v>
      </c>
      <c r="E30" t="s">
        <v>49</v>
      </c>
      <c r="F30">
        <v>0</v>
      </c>
      <c r="G30" t="s">
        <v>12</v>
      </c>
      <c r="H30">
        <v>55.61</v>
      </c>
      <c r="I30">
        <v>58.74</v>
      </c>
      <c r="J30" s="1"/>
      <c r="K30" s="18">
        <v>118.58</v>
      </c>
      <c r="N30" s="18">
        <f>IFERROR(VLOOKUP(B30,AthListMen[],1,FALSE),0)</f>
        <v>0</v>
      </c>
      <c r="O30" s="18">
        <f t="shared" si="0"/>
        <v>24</v>
      </c>
    </row>
    <row r="31" spans="1:15" x14ac:dyDescent="0.25">
      <c r="A31">
        <v>29</v>
      </c>
      <c r="B31">
        <v>104588</v>
      </c>
      <c r="C31">
        <v>29</v>
      </c>
      <c r="D31" t="s">
        <v>42</v>
      </c>
      <c r="E31" t="s">
        <v>40</v>
      </c>
      <c r="F31">
        <v>98</v>
      </c>
      <c r="G31" t="s">
        <v>43</v>
      </c>
      <c r="H31">
        <v>56.04</v>
      </c>
      <c r="I31">
        <v>59.97</v>
      </c>
      <c r="J31" s="1"/>
      <c r="K31" s="18">
        <v>130.76</v>
      </c>
      <c r="N31" s="18">
        <f>IFERROR(VLOOKUP(B31,AthListMen[],1,FALSE),0)</f>
        <v>0</v>
      </c>
      <c r="O31" s="18">
        <f t="shared" si="0"/>
        <v>24</v>
      </c>
    </row>
    <row r="32" spans="1:15" x14ac:dyDescent="0.25">
      <c r="A32">
        <v>30</v>
      </c>
      <c r="B32">
        <v>65248</v>
      </c>
      <c r="C32">
        <v>55</v>
      </c>
      <c r="D32" t="s">
        <v>59</v>
      </c>
      <c r="E32" t="s">
        <v>33</v>
      </c>
      <c r="F32">
        <v>0</v>
      </c>
      <c r="G32" t="s">
        <v>12</v>
      </c>
      <c r="H32">
        <v>56.36</v>
      </c>
      <c r="I32" s="1">
        <v>7.1469907407407409E-4</v>
      </c>
      <c r="J32" s="1"/>
      <c r="K32" s="18">
        <v>146.16</v>
      </c>
      <c r="N32" s="18">
        <f>IFERROR(VLOOKUP(B32,AthListMen[],1,FALSE),0)</f>
        <v>65248</v>
      </c>
      <c r="O32" s="18">
        <f t="shared" si="0"/>
        <v>25</v>
      </c>
    </row>
    <row r="33" spans="1:15" x14ac:dyDescent="0.25">
      <c r="A33">
        <v>31</v>
      </c>
      <c r="B33">
        <v>70162</v>
      </c>
      <c r="C33">
        <v>33</v>
      </c>
      <c r="D33" t="s">
        <v>53</v>
      </c>
      <c r="E33" t="s">
        <v>27</v>
      </c>
      <c r="F33">
        <v>99</v>
      </c>
      <c r="G33" t="s">
        <v>12</v>
      </c>
      <c r="H33">
        <v>56.76</v>
      </c>
      <c r="I33" s="1">
        <v>7.1215277777777781E-4</v>
      </c>
      <c r="J33" s="1"/>
      <c r="K33" s="18">
        <v>147.47999999999999</v>
      </c>
      <c r="N33" s="18">
        <f>IFERROR(VLOOKUP(B33,AthListMen[],1,FALSE),0)</f>
        <v>70162</v>
      </c>
      <c r="O33" s="18">
        <f t="shared" si="0"/>
        <v>26</v>
      </c>
    </row>
    <row r="34" spans="1:15" x14ac:dyDescent="0.25">
      <c r="A34">
        <v>32</v>
      </c>
      <c r="B34">
        <v>67206</v>
      </c>
      <c r="C34">
        <v>39</v>
      </c>
      <c r="D34" t="s">
        <v>54</v>
      </c>
      <c r="E34" t="s">
        <v>40</v>
      </c>
      <c r="F34">
        <v>99</v>
      </c>
      <c r="G34" t="s">
        <v>12</v>
      </c>
      <c r="H34">
        <v>54.91</v>
      </c>
      <c r="I34" s="1">
        <v>7.3414351851851852E-4</v>
      </c>
      <c r="J34" s="1"/>
      <c r="K34" s="18">
        <v>147.84</v>
      </c>
      <c r="N34" s="18">
        <f>IFERROR(VLOOKUP(B34,AthListMen[],1,FALSE),0)</f>
        <v>67206</v>
      </c>
      <c r="O34" s="18">
        <f t="shared" si="0"/>
        <v>27</v>
      </c>
    </row>
    <row r="35" spans="1:15" x14ac:dyDescent="0.25">
      <c r="A35">
        <v>33</v>
      </c>
      <c r="B35">
        <v>74214</v>
      </c>
      <c r="C35">
        <v>42</v>
      </c>
      <c r="D35" t="s">
        <v>98</v>
      </c>
      <c r="E35" t="s">
        <v>49</v>
      </c>
      <c r="F35">
        <v>0</v>
      </c>
      <c r="G35" t="s">
        <v>12</v>
      </c>
      <c r="H35">
        <v>57.99</v>
      </c>
      <c r="I35" s="1">
        <v>7.2002314814814813E-4</v>
      </c>
      <c r="J35" s="1"/>
      <c r="K35" s="18">
        <v>161.47999999999999</v>
      </c>
      <c r="N35" s="18">
        <f>IFERROR(VLOOKUP(B35,AthListMen[],1,FALSE),0)</f>
        <v>0</v>
      </c>
      <c r="O35" s="18">
        <f t="shared" si="0"/>
        <v>27</v>
      </c>
    </row>
    <row r="36" spans="1:15" x14ac:dyDescent="0.25">
      <c r="A36">
        <v>34</v>
      </c>
      <c r="B36">
        <v>67575</v>
      </c>
      <c r="C36">
        <v>59</v>
      </c>
      <c r="D36" t="s">
        <v>60</v>
      </c>
      <c r="E36" t="s">
        <v>25</v>
      </c>
      <c r="F36">
        <v>0</v>
      </c>
      <c r="G36" t="s">
        <v>12</v>
      </c>
      <c r="H36">
        <v>58.72</v>
      </c>
      <c r="I36" s="1">
        <v>7.1261574074074077E-4</v>
      </c>
      <c r="J36" s="1"/>
      <c r="K36" s="18">
        <v>162.13999999999999</v>
      </c>
      <c r="N36" s="18">
        <f>IFERROR(VLOOKUP(B36,AthListMen[],1,FALSE),0)</f>
        <v>67575</v>
      </c>
      <c r="O36" s="18">
        <f t="shared" si="0"/>
        <v>28</v>
      </c>
    </row>
    <row r="37" spans="1:15" x14ac:dyDescent="0.25">
      <c r="A37">
        <v>35</v>
      </c>
      <c r="B37">
        <v>65110</v>
      </c>
      <c r="C37">
        <v>60</v>
      </c>
      <c r="D37" t="s">
        <v>56</v>
      </c>
      <c r="E37" t="s">
        <v>33</v>
      </c>
      <c r="F37">
        <v>0</v>
      </c>
      <c r="G37" t="s">
        <v>12</v>
      </c>
      <c r="H37">
        <v>58.4</v>
      </c>
      <c r="I37" s="1">
        <v>7.1817129629629629E-4</v>
      </c>
      <c r="J37" s="1"/>
      <c r="K37" s="18">
        <v>163.32</v>
      </c>
      <c r="N37" s="18">
        <f>IFERROR(VLOOKUP(B37,AthListMen[],1,FALSE),0)</f>
        <v>65110</v>
      </c>
      <c r="O37" s="18">
        <f t="shared" si="0"/>
        <v>29</v>
      </c>
    </row>
    <row r="38" spans="1:15" x14ac:dyDescent="0.25">
      <c r="A38">
        <v>36</v>
      </c>
      <c r="B38">
        <v>65901</v>
      </c>
      <c r="C38">
        <v>36</v>
      </c>
      <c r="D38" t="s">
        <v>57</v>
      </c>
      <c r="E38" t="s">
        <v>27</v>
      </c>
      <c r="F38">
        <v>0</v>
      </c>
      <c r="G38" t="s">
        <v>12</v>
      </c>
      <c r="H38">
        <v>57.85</v>
      </c>
      <c r="I38" s="1">
        <v>7.3101851851851843E-4</v>
      </c>
      <c r="J38" s="1"/>
      <c r="K38" s="18">
        <v>167.42</v>
      </c>
      <c r="N38" s="18">
        <f>IFERROR(VLOOKUP(B38,AthListMen[],1,FALSE),0)</f>
        <v>65901</v>
      </c>
      <c r="O38" s="18">
        <f t="shared" si="0"/>
        <v>30</v>
      </c>
    </row>
    <row r="39" spans="1:15" x14ac:dyDescent="0.25">
      <c r="A39">
        <v>37</v>
      </c>
      <c r="B39">
        <v>66913</v>
      </c>
      <c r="C39">
        <v>38</v>
      </c>
      <c r="D39" t="s">
        <v>58</v>
      </c>
      <c r="E39" t="s">
        <v>33</v>
      </c>
      <c r="F39">
        <v>99</v>
      </c>
      <c r="G39" t="s">
        <v>12</v>
      </c>
      <c r="H39">
        <v>57.59</v>
      </c>
      <c r="I39" s="1">
        <v>7.3622685185185195E-4</v>
      </c>
      <c r="J39" s="1"/>
      <c r="K39" s="18">
        <v>168.82</v>
      </c>
      <c r="N39" s="18">
        <f>IFERROR(VLOOKUP(B39,AthListMen[],1,FALSE),0)</f>
        <v>66913</v>
      </c>
      <c r="O39" s="18">
        <f t="shared" si="0"/>
        <v>31</v>
      </c>
    </row>
    <row r="40" spans="1:15" x14ac:dyDescent="0.25">
      <c r="A40">
        <v>38</v>
      </c>
      <c r="B40">
        <v>72569</v>
      </c>
      <c r="C40">
        <v>32</v>
      </c>
      <c r="D40" t="s">
        <v>45</v>
      </c>
      <c r="E40" t="s">
        <v>27</v>
      </c>
      <c r="F40">
        <v>99</v>
      </c>
      <c r="G40" t="s">
        <v>12</v>
      </c>
      <c r="H40">
        <v>58.65</v>
      </c>
      <c r="I40" s="1">
        <v>7.3506944444444444E-4</v>
      </c>
      <c r="J40" s="1"/>
      <c r="K40" s="18">
        <v>175.86</v>
      </c>
      <c r="N40" s="18">
        <f>IFERROR(VLOOKUP(B40,AthListMen[],1,FALSE),0)</f>
        <v>72569</v>
      </c>
      <c r="O40" s="18">
        <f t="shared" si="0"/>
        <v>32</v>
      </c>
    </row>
    <row r="41" spans="1:15" x14ac:dyDescent="0.25">
      <c r="A41">
        <v>39</v>
      </c>
      <c r="B41">
        <v>66149</v>
      </c>
      <c r="C41">
        <v>21</v>
      </c>
      <c r="D41" t="s">
        <v>72</v>
      </c>
      <c r="E41" t="s">
        <v>49</v>
      </c>
      <c r="F41">
        <v>0</v>
      </c>
      <c r="G41" t="s">
        <v>12</v>
      </c>
      <c r="H41">
        <v>52.99</v>
      </c>
      <c r="I41" s="1">
        <v>8.1793981481481474E-4</v>
      </c>
      <c r="J41" s="1"/>
      <c r="K41" s="18">
        <v>186.86</v>
      </c>
      <c r="N41" s="18">
        <f>IFERROR(VLOOKUP(B41,AthListMen[],1,FALSE),0)</f>
        <v>0</v>
      </c>
      <c r="O41" s="18">
        <f t="shared" si="0"/>
        <v>32</v>
      </c>
    </row>
    <row r="42" spans="1:15" x14ac:dyDescent="0.25">
      <c r="A42">
        <v>40</v>
      </c>
      <c r="B42">
        <v>77071</v>
      </c>
      <c r="C42">
        <v>41</v>
      </c>
      <c r="D42" t="s">
        <v>80</v>
      </c>
      <c r="E42" t="s">
        <v>81</v>
      </c>
      <c r="F42">
        <v>99</v>
      </c>
      <c r="G42" t="s">
        <v>12</v>
      </c>
      <c r="H42">
        <v>59.44</v>
      </c>
      <c r="I42" s="1">
        <v>7.4733796296296299E-4</v>
      </c>
      <c r="J42" s="1"/>
      <c r="K42" s="18">
        <v>189.42</v>
      </c>
      <c r="N42" s="18">
        <f>IFERROR(VLOOKUP(B42,AthListMen[],1,FALSE),0)</f>
        <v>0</v>
      </c>
      <c r="O42" s="18">
        <f t="shared" si="0"/>
        <v>32</v>
      </c>
    </row>
    <row r="43" spans="1:15" x14ac:dyDescent="0.25">
      <c r="A43">
        <v>41</v>
      </c>
      <c r="B43">
        <v>65993</v>
      </c>
      <c r="C43">
        <v>46</v>
      </c>
      <c r="D43" t="s">
        <v>63</v>
      </c>
      <c r="E43" t="s">
        <v>22</v>
      </c>
      <c r="F43">
        <v>0</v>
      </c>
      <c r="G43" t="s">
        <v>12</v>
      </c>
      <c r="H43">
        <v>59.7</v>
      </c>
      <c r="I43" s="1">
        <v>7.4618055555555559E-4</v>
      </c>
      <c r="J43" s="1"/>
      <c r="K43" s="18">
        <v>190.6</v>
      </c>
      <c r="N43" s="18">
        <f>IFERROR(VLOOKUP(B43,AthListMen[],1,FALSE),0)</f>
        <v>65993</v>
      </c>
      <c r="O43" s="18">
        <f t="shared" si="0"/>
        <v>33</v>
      </c>
    </row>
    <row r="44" spans="1:15" x14ac:dyDescent="0.25">
      <c r="A44">
        <v>42</v>
      </c>
      <c r="B44">
        <v>71348</v>
      </c>
      <c r="C44">
        <v>51</v>
      </c>
      <c r="D44" t="s">
        <v>74</v>
      </c>
      <c r="E44" t="s">
        <v>29</v>
      </c>
      <c r="F44">
        <v>99</v>
      </c>
      <c r="G44" t="s">
        <v>12</v>
      </c>
      <c r="H44" s="1">
        <v>7.1631944444444445E-4</v>
      </c>
      <c r="I44" s="1">
        <v>7.6296296296296301E-4</v>
      </c>
      <c r="J44" s="1"/>
      <c r="K44" s="18">
        <v>217.29</v>
      </c>
      <c r="N44" s="18">
        <f>IFERROR(VLOOKUP(B44,AthListMen[],1,FALSE),0)</f>
        <v>71348</v>
      </c>
      <c r="O44" s="18">
        <f t="shared" si="0"/>
        <v>34</v>
      </c>
    </row>
    <row r="45" spans="1:15" x14ac:dyDescent="0.25">
      <c r="A45">
        <v>43</v>
      </c>
      <c r="B45">
        <v>71423</v>
      </c>
      <c r="C45">
        <v>27</v>
      </c>
      <c r="D45" t="s">
        <v>64</v>
      </c>
      <c r="E45" t="s">
        <v>49</v>
      </c>
      <c r="F45">
        <v>98</v>
      </c>
      <c r="G45" t="s">
        <v>43</v>
      </c>
      <c r="H45" s="1">
        <v>6.9918981481481481E-4</v>
      </c>
      <c r="I45" s="1">
        <v>8.3622685185185178E-4</v>
      </c>
      <c r="J45" s="1"/>
      <c r="K45" s="18">
        <v>252.86</v>
      </c>
      <c r="N45" s="18">
        <f>IFERROR(VLOOKUP(B45,AthListMen[],1,FALSE),0)</f>
        <v>0</v>
      </c>
      <c r="O45" s="18">
        <f t="shared" si="0"/>
        <v>34</v>
      </c>
    </row>
    <row r="46" spans="1:15" x14ac:dyDescent="0.25">
      <c r="A46">
        <v>999</v>
      </c>
      <c r="B46">
        <v>65010</v>
      </c>
      <c r="C46">
        <v>8</v>
      </c>
      <c r="D46" t="s">
        <v>17</v>
      </c>
      <c r="E46" t="s">
        <v>14</v>
      </c>
      <c r="F46">
        <v>99</v>
      </c>
      <c r="G46" t="s">
        <v>12</v>
      </c>
      <c r="H46" t="s">
        <v>67</v>
      </c>
      <c r="I46" t="s">
        <v>67</v>
      </c>
      <c r="K46" s="18">
        <v>0</v>
      </c>
      <c r="N46" s="18">
        <f>IFERROR(VLOOKUP(B46,AthListMen[],1,FALSE),0)</f>
        <v>65010</v>
      </c>
      <c r="O46" s="18">
        <f t="shared" si="0"/>
        <v>0</v>
      </c>
    </row>
    <row r="47" spans="1:15" x14ac:dyDescent="0.25">
      <c r="A47">
        <v>999</v>
      </c>
      <c r="B47">
        <v>66130</v>
      </c>
      <c r="C47">
        <v>17</v>
      </c>
      <c r="D47" t="s">
        <v>96</v>
      </c>
      <c r="E47" t="s">
        <v>49</v>
      </c>
      <c r="F47">
        <v>98</v>
      </c>
      <c r="G47" t="s">
        <v>43</v>
      </c>
      <c r="H47" t="s">
        <v>67</v>
      </c>
      <c r="I47" t="s">
        <v>67</v>
      </c>
      <c r="K47" s="18">
        <v>0</v>
      </c>
      <c r="N47" s="18">
        <f>IFERROR(VLOOKUP(B47,AthListMen[],1,FALSE),0)</f>
        <v>0</v>
      </c>
      <c r="O47" s="18">
        <f t="shared" si="0"/>
        <v>0</v>
      </c>
    </row>
    <row r="48" spans="1:15" x14ac:dyDescent="0.25">
      <c r="A48">
        <v>999</v>
      </c>
      <c r="B48">
        <v>73748</v>
      </c>
      <c r="C48">
        <v>65</v>
      </c>
      <c r="D48" t="s">
        <v>88</v>
      </c>
      <c r="E48" t="s">
        <v>89</v>
      </c>
      <c r="F48">
        <v>99</v>
      </c>
      <c r="G48" t="s">
        <v>12</v>
      </c>
      <c r="H48" t="s">
        <v>67</v>
      </c>
      <c r="I48" t="s">
        <v>67</v>
      </c>
      <c r="K48" s="18">
        <v>0</v>
      </c>
      <c r="N48" s="18">
        <f>IFERROR(VLOOKUP(B48,AthListMen[],1,FALSE),0)</f>
        <v>73748</v>
      </c>
      <c r="O48" s="18">
        <f t="shared" si="0"/>
        <v>0</v>
      </c>
    </row>
    <row r="49" spans="1:15" x14ac:dyDescent="0.25">
      <c r="A49">
        <v>999</v>
      </c>
      <c r="B49">
        <v>67003</v>
      </c>
      <c r="C49">
        <v>3</v>
      </c>
      <c r="D49" t="s">
        <v>65</v>
      </c>
      <c r="E49" t="s">
        <v>16</v>
      </c>
      <c r="F49">
        <v>99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IFERROR(VLOOKUP(B49,AthListMen[],1,FALSE),0)</f>
        <v>67003</v>
      </c>
      <c r="O49" s="18">
        <f t="shared" si="0"/>
        <v>0</v>
      </c>
    </row>
    <row r="50" spans="1:15" x14ac:dyDescent="0.25">
      <c r="A50">
        <v>999</v>
      </c>
      <c r="B50">
        <v>67057</v>
      </c>
      <c r="C50">
        <v>2</v>
      </c>
      <c r="D50" t="s">
        <v>24</v>
      </c>
      <c r="E50" t="s">
        <v>25</v>
      </c>
      <c r="F50">
        <v>99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IFERROR(VLOOKUP(B50,AthListMen[],1,FALSE),0)</f>
        <v>67057</v>
      </c>
      <c r="O50" s="18">
        <f t="shared" si="0"/>
        <v>0</v>
      </c>
    </row>
    <row r="51" spans="1:15" x14ac:dyDescent="0.25">
      <c r="A51">
        <v>999</v>
      </c>
      <c r="B51">
        <v>65931</v>
      </c>
      <c r="C51">
        <v>11</v>
      </c>
      <c r="D51" t="s">
        <v>21</v>
      </c>
      <c r="E51" t="s">
        <v>22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IFERROR(VLOOKUP(B51,AthListMen[],1,FALSE),0)</f>
        <v>65931</v>
      </c>
      <c r="O51" s="18">
        <f t="shared" si="0"/>
        <v>0</v>
      </c>
    </row>
    <row r="52" spans="1:15" x14ac:dyDescent="0.25">
      <c r="A52">
        <v>999</v>
      </c>
      <c r="B52">
        <v>65852</v>
      </c>
      <c r="C52">
        <v>12</v>
      </c>
      <c r="D52" t="s">
        <v>26</v>
      </c>
      <c r="E52" t="s">
        <v>27</v>
      </c>
      <c r="F52">
        <v>99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IFERROR(VLOOKUP(B52,AthListMen[],1,FALSE),0)</f>
        <v>65852</v>
      </c>
      <c r="O52" s="18">
        <f t="shared" si="0"/>
        <v>0</v>
      </c>
    </row>
    <row r="53" spans="1:15" x14ac:dyDescent="0.25">
      <c r="A53">
        <v>999</v>
      </c>
      <c r="B53">
        <v>65074</v>
      </c>
      <c r="C53">
        <v>24</v>
      </c>
      <c r="D53" t="s">
        <v>83</v>
      </c>
      <c r="E53" t="s">
        <v>84</v>
      </c>
      <c r="F53">
        <v>99</v>
      </c>
      <c r="G53" t="s">
        <v>12</v>
      </c>
      <c r="H53" t="s">
        <v>66</v>
      </c>
      <c r="I53" t="s">
        <v>67</v>
      </c>
      <c r="K53" s="18">
        <v>0</v>
      </c>
      <c r="N53" s="18">
        <f>IFERROR(VLOOKUP(B53,AthListMen[],1,FALSE),0)</f>
        <v>65074</v>
      </c>
      <c r="O53" s="18">
        <f t="shared" si="0"/>
        <v>0</v>
      </c>
    </row>
    <row r="54" spans="1:15" x14ac:dyDescent="0.25">
      <c r="A54">
        <v>999</v>
      </c>
      <c r="B54">
        <v>65277</v>
      </c>
      <c r="C54">
        <v>35</v>
      </c>
      <c r="D54" t="s">
        <v>93</v>
      </c>
      <c r="E54" t="s">
        <v>14</v>
      </c>
      <c r="F54">
        <v>99</v>
      </c>
      <c r="G54" t="s">
        <v>12</v>
      </c>
      <c r="H54" t="s">
        <v>66</v>
      </c>
      <c r="I54" t="s">
        <v>67</v>
      </c>
      <c r="K54" s="18">
        <v>0</v>
      </c>
      <c r="N54" s="18">
        <f>IFERROR(VLOOKUP(B54,AthListMen[],1,FALSE),0)</f>
        <v>65277</v>
      </c>
      <c r="O54" s="18">
        <f t="shared" si="0"/>
        <v>0</v>
      </c>
    </row>
    <row r="55" spans="1:15" x14ac:dyDescent="0.25">
      <c r="A55">
        <v>999</v>
      </c>
      <c r="B55">
        <v>65249</v>
      </c>
      <c r="C55">
        <v>40</v>
      </c>
      <c r="D55" t="s">
        <v>52</v>
      </c>
      <c r="E55" t="s">
        <v>16</v>
      </c>
      <c r="F55">
        <v>99</v>
      </c>
      <c r="G55" t="s">
        <v>12</v>
      </c>
      <c r="H55" t="s">
        <v>66</v>
      </c>
      <c r="I55" t="s">
        <v>67</v>
      </c>
      <c r="K55" s="18">
        <v>0</v>
      </c>
      <c r="N55" s="18">
        <f>IFERROR(VLOOKUP(B55,AthListMen[],1,FALSE),0)</f>
        <v>65249</v>
      </c>
      <c r="O55" s="18">
        <f t="shared" si="0"/>
        <v>0</v>
      </c>
    </row>
    <row r="56" spans="1:15" x14ac:dyDescent="0.25">
      <c r="A56">
        <v>999</v>
      </c>
      <c r="B56">
        <v>66256</v>
      </c>
      <c r="C56">
        <v>45</v>
      </c>
      <c r="D56" t="s">
        <v>86</v>
      </c>
      <c r="E56" t="s">
        <v>81</v>
      </c>
      <c r="F56">
        <v>0</v>
      </c>
      <c r="G56" t="s">
        <v>12</v>
      </c>
      <c r="H56" t="s">
        <v>66</v>
      </c>
      <c r="I56" t="s">
        <v>67</v>
      </c>
      <c r="K56" s="18">
        <v>0</v>
      </c>
      <c r="N56" s="18">
        <f>IFERROR(VLOOKUP(B56,AthListMen[],1,FALSE),0)</f>
        <v>0</v>
      </c>
      <c r="O56" s="18">
        <f t="shared" si="0"/>
        <v>0</v>
      </c>
    </row>
    <row r="57" spans="1:15" x14ac:dyDescent="0.25">
      <c r="A57">
        <v>999</v>
      </c>
      <c r="B57">
        <v>67117</v>
      </c>
      <c r="C57">
        <v>53</v>
      </c>
      <c r="D57" t="s">
        <v>44</v>
      </c>
      <c r="E57" t="s">
        <v>16</v>
      </c>
      <c r="F57">
        <v>0</v>
      </c>
      <c r="G57" t="s">
        <v>12</v>
      </c>
      <c r="H57" t="s">
        <v>66</v>
      </c>
      <c r="I57" t="s">
        <v>67</v>
      </c>
      <c r="K57" s="18">
        <v>0</v>
      </c>
      <c r="N57" s="18">
        <f>IFERROR(VLOOKUP(B57,AthListMen[],1,FALSE),0)</f>
        <v>67117</v>
      </c>
      <c r="O57" s="18">
        <f t="shared" si="0"/>
        <v>0</v>
      </c>
    </row>
    <row r="58" spans="1:15" x14ac:dyDescent="0.25">
      <c r="A58">
        <v>999</v>
      </c>
      <c r="B58">
        <v>65024</v>
      </c>
      <c r="C58">
        <v>61</v>
      </c>
      <c r="D58" t="s">
        <v>32</v>
      </c>
      <c r="E58" t="s">
        <v>33</v>
      </c>
      <c r="F58">
        <v>0</v>
      </c>
      <c r="G58" t="s">
        <v>12</v>
      </c>
      <c r="H58" t="s">
        <v>66</v>
      </c>
      <c r="I58" t="s">
        <v>67</v>
      </c>
      <c r="K58" s="18">
        <v>0</v>
      </c>
      <c r="N58" s="18">
        <f>IFERROR(VLOOKUP(B58,AthListMen[],1,FALSE),0)</f>
        <v>65024</v>
      </c>
      <c r="O58" s="18">
        <f t="shared" si="0"/>
        <v>0</v>
      </c>
    </row>
    <row r="59" spans="1:15" x14ac:dyDescent="0.25">
      <c r="A59">
        <v>999</v>
      </c>
      <c r="B59">
        <v>79048</v>
      </c>
      <c r="C59">
        <v>64</v>
      </c>
      <c r="D59" t="s">
        <v>28</v>
      </c>
      <c r="E59" t="s">
        <v>29</v>
      </c>
      <c r="F59">
        <v>0</v>
      </c>
      <c r="G59" t="s">
        <v>12</v>
      </c>
      <c r="H59" t="s">
        <v>66</v>
      </c>
      <c r="I59" t="s">
        <v>67</v>
      </c>
      <c r="K59" s="18">
        <v>0</v>
      </c>
      <c r="N59" s="18">
        <f>IFERROR(VLOOKUP(B59,AthListMen[],1,FALSE),0)</f>
        <v>79048</v>
      </c>
      <c r="O59" s="18">
        <f t="shared" si="0"/>
        <v>0</v>
      </c>
    </row>
    <row r="60" spans="1:15" x14ac:dyDescent="0.25">
      <c r="A60">
        <v>999</v>
      </c>
      <c r="B60">
        <v>81590</v>
      </c>
      <c r="C60">
        <v>67</v>
      </c>
      <c r="D60" t="s">
        <v>94</v>
      </c>
      <c r="E60" t="s">
        <v>29</v>
      </c>
      <c r="F60">
        <v>0</v>
      </c>
      <c r="G60" t="s">
        <v>12</v>
      </c>
      <c r="H60" t="s">
        <v>66</v>
      </c>
      <c r="I60" t="s">
        <v>67</v>
      </c>
      <c r="K60" s="18">
        <v>0</v>
      </c>
      <c r="N60" s="18">
        <f>IFERROR(VLOOKUP(B60,AthListMen[],1,FALSE),0)</f>
        <v>81590</v>
      </c>
      <c r="O60" s="18">
        <f t="shared" si="0"/>
        <v>0</v>
      </c>
    </row>
    <row r="61" spans="1:15" x14ac:dyDescent="0.25">
      <c r="A61">
        <v>999</v>
      </c>
      <c r="B61">
        <v>67127</v>
      </c>
      <c r="C61">
        <v>7</v>
      </c>
      <c r="D61" t="s">
        <v>73</v>
      </c>
      <c r="E61" t="s">
        <v>40</v>
      </c>
      <c r="F61">
        <v>0</v>
      </c>
      <c r="G61" t="s">
        <v>12</v>
      </c>
      <c r="H61" t="s">
        <v>602</v>
      </c>
      <c r="I61" t="s">
        <v>67</v>
      </c>
      <c r="K61" s="18">
        <v>0</v>
      </c>
      <c r="N61" s="18">
        <f>IFERROR(VLOOKUP(B61,AthListMen[],1,FALSE),0)</f>
        <v>67127</v>
      </c>
      <c r="O61" s="18">
        <f t="shared" si="0"/>
        <v>0</v>
      </c>
    </row>
    <row r="62" spans="1:15" x14ac:dyDescent="0.25">
      <c r="A62">
        <v>999</v>
      </c>
      <c r="B62">
        <v>65835</v>
      </c>
      <c r="C62">
        <v>20</v>
      </c>
      <c r="D62" t="s">
        <v>34</v>
      </c>
      <c r="E62" t="s">
        <v>27</v>
      </c>
      <c r="F62">
        <v>0</v>
      </c>
      <c r="G62" t="s">
        <v>12</v>
      </c>
      <c r="H62">
        <v>51.41</v>
      </c>
      <c r="I62" t="s">
        <v>66</v>
      </c>
      <c r="K62" s="18">
        <v>0</v>
      </c>
      <c r="N62" s="18">
        <f>IFERROR(VLOOKUP(B62,AthListMen[],1,FALSE),0)</f>
        <v>65835</v>
      </c>
      <c r="O62" s="18">
        <f t="shared" si="0"/>
        <v>0</v>
      </c>
    </row>
    <row r="63" spans="1:15" x14ac:dyDescent="0.25">
      <c r="A63">
        <v>999</v>
      </c>
      <c r="B63">
        <v>65007</v>
      </c>
      <c r="C63">
        <v>34</v>
      </c>
      <c r="D63" t="s">
        <v>41</v>
      </c>
      <c r="E63" t="s">
        <v>25</v>
      </c>
      <c r="F63">
        <v>0</v>
      </c>
      <c r="G63" t="s">
        <v>12</v>
      </c>
      <c r="H63">
        <v>58.13</v>
      </c>
      <c r="I63" t="s">
        <v>66</v>
      </c>
      <c r="K63" s="18">
        <v>0</v>
      </c>
      <c r="N63" s="18">
        <f>IFERROR(VLOOKUP(B63,AthListMen[],1,FALSE),0)</f>
        <v>65007</v>
      </c>
      <c r="O63" s="18">
        <f t="shared" si="0"/>
        <v>0</v>
      </c>
    </row>
    <row r="64" spans="1:15" x14ac:dyDescent="0.25">
      <c r="A64">
        <v>999</v>
      </c>
      <c r="B64">
        <v>85275</v>
      </c>
      <c r="C64">
        <v>48</v>
      </c>
      <c r="D64" t="s">
        <v>62</v>
      </c>
      <c r="E64" t="s">
        <v>40</v>
      </c>
      <c r="F64">
        <v>0</v>
      </c>
      <c r="G64" t="s">
        <v>12</v>
      </c>
      <c r="H64">
        <v>56.16</v>
      </c>
      <c r="I64" t="s">
        <v>66</v>
      </c>
      <c r="K64" s="18">
        <v>0</v>
      </c>
      <c r="N64" s="18">
        <f>IFERROR(VLOOKUP(B64,AthListMen[],1,FALSE),0)</f>
        <v>85275</v>
      </c>
      <c r="O64" s="18">
        <f t="shared" si="0"/>
        <v>0</v>
      </c>
    </row>
    <row r="65" spans="1:15" x14ac:dyDescent="0.25">
      <c r="A65">
        <v>999</v>
      </c>
      <c r="B65">
        <v>73801</v>
      </c>
      <c r="C65">
        <v>54</v>
      </c>
      <c r="D65" t="s">
        <v>55</v>
      </c>
      <c r="E65" t="s">
        <v>14</v>
      </c>
      <c r="F65">
        <v>0</v>
      </c>
      <c r="G65" t="s">
        <v>12</v>
      </c>
      <c r="H65">
        <v>56.48</v>
      </c>
      <c r="I65" t="s">
        <v>66</v>
      </c>
      <c r="K65" s="18">
        <v>0</v>
      </c>
      <c r="N65" s="18">
        <f>IFERROR(VLOOKUP(B65,AthListMen[],1,FALSE),0)</f>
        <v>73801</v>
      </c>
      <c r="O65" s="18">
        <f t="shared" si="0"/>
        <v>0</v>
      </c>
    </row>
    <row r="66" spans="1:15" x14ac:dyDescent="0.25">
      <c r="A66">
        <v>999</v>
      </c>
      <c r="B66">
        <v>65404</v>
      </c>
      <c r="C66">
        <v>56</v>
      </c>
      <c r="D66" t="s">
        <v>82</v>
      </c>
      <c r="E66" t="s">
        <v>33</v>
      </c>
      <c r="F66">
        <v>0</v>
      </c>
      <c r="G66" t="s">
        <v>12</v>
      </c>
      <c r="H66">
        <v>53.48</v>
      </c>
      <c r="I66" t="s">
        <v>66</v>
      </c>
      <c r="K66" s="18">
        <v>0</v>
      </c>
      <c r="N66" s="18">
        <f>IFERROR(VLOOKUP(B66,AthListMen[],1,FALSE),0)</f>
        <v>65404</v>
      </c>
      <c r="O66" s="18">
        <f t="shared" si="0"/>
        <v>0</v>
      </c>
    </row>
    <row r="67" spans="1:15" x14ac:dyDescent="0.25">
      <c r="A67">
        <v>999</v>
      </c>
      <c r="B67">
        <v>65257</v>
      </c>
      <c r="C67">
        <v>57</v>
      </c>
      <c r="D67" t="s">
        <v>35</v>
      </c>
      <c r="E67" t="s">
        <v>14</v>
      </c>
      <c r="F67">
        <v>0</v>
      </c>
      <c r="G67" t="s">
        <v>12</v>
      </c>
      <c r="H67">
        <v>52.73</v>
      </c>
      <c r="I67" t="s">
        <v>66</v>
      </c>
      <c r="K67" s="18">
        <v>0</v>
      </c>
      <c r="N67" s="18">
        <f>IFERROR(VLOOKUP(B67,AthListMen[],1,FALSE),0)</f>
        <v>65257</v>
      </c>
      <c r="O67" s="18">
        <f t="shared" ref="O67:O68" si="1">IF(N67&gt;0,IF(A67&gt;0,IF(A67&lt;999,IF(A67=A66,IF(N66&gt;0,O66,O66+1),IF(A66=A65,O66+2,O66+1)),0),O66),O66)</f>
        <v>0</v>
      </c>
    </row>
    <row r="68" spans="1:15" x14ac:dyDescent="0.25">
      <c r="A68">
        <v>999</v>
      </c>
      <c r="B68">
        <v>84402</v>
      </c>
      <c r="C68">
        <v>66</v>
      </c>
      <c r="D68" t="s">
        <v>85</v>
      </c>
      <c r="E68" t="s">
        <v>29</v>
      </c>
      <c r="F68">
        <v>99</v>
      </c>
      <c r="G68" t="s">
        <v>12</v>
      </c>
      <c r="H68">
        <v>55.39</v>
      </c>
      <c r="I68" t="s">
        <v>66</v>
      </c>
      <c r="K68" s="18">
        <v>0</v>
      </c>
      <c r="N68" s="18">
        <f>IFERROR(VLOOKUP(B68,AthListMen[],1,FALSE),0)</f>
        <v>84402</v>
      </c>
      <c r="O68" s="18">
        <f t="shared" si="1"/>
        <v>0</v>
      </c>
    </row>
    <row r="69" spans="1:15" x14ac:dyDescent="0.25">
      <c r="A69" s="18">
        <v>999</v>
      </c>
      <c r="B69" s="18">
        <v>65861</v>
      </c>
      <c r="C69" s="18">
        <v>63</v>
      </c>
      <c r="D69" s="18" t="s">
        <v>95</v>
      </c>
      <c r="E69" s="18" t="s">
        <v>22</v>
      </c>
      <c r="F69" s="18">
        <v>99</v>
      </c>
      <c r="G69" s="18" t="s">
        <v>12</v>
      </c>
      <c r="H69" s="1">
        <v>8.4699074074074071E-4</v>
      </c>
      <c r="I69" s="18" t="s">
        <v>603</v>
      </c>
      <c r="J69" s="18"/>
      <c r="K69" s="18">
        <v>0</v>
      </c>
      <c r="N69" s="18">
        <f>IFERROR(VLOOKUP(#REF!,AthListMen[],1,FALSE),0)</f>
        <v>0</v>
      </c>
      <c r="O69" s="18">
        <f>IF(N69&gt;0,IF(#REF!&gt;0,IF(#REF!&lt;999,IF(#REF!=A68,IF(N68&gt;0,O68,O68+1),IF(A68=A67,O68+2,O68+1)),0),O68),O68)</f>
        <v>0</v>
      </c>
    </row>
    <row r="70" spans="1:15" x14ac:dyDescent="0.25">
      <c r="N70" s="18">
        <f>IFERROR(VLOOKUP(#REF!,AthListMen[],1,FALSE),0)</f>
        <v>0</v>
      </c>
      <c r="O70" s="18">
        <f>IF(N70&gt;0,IF(#REF!&gt;0,IF(#REF!&lt;999,IF(#REF!=#REF!,IF(N69&gt;0,O69,O69+1),IF(#REF!=A68,O69+2,O69+1)),0),O69),O69)</f>
        <v>0</v>
      </c>
    </row>
    <row r="71" spans="1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6" sqref="N6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65210</v>
      </c>
      <c r="C3">
        <v>5</v>
      </c>
      <c r="D3" t="s">
        <v>107</v>
      </c>
      <c r="E3" t="s">
        <v>14</v>
      </c>
      <c r="F3">
        <v>99</v>
      </c>
      <c r="G3" t="s">
        <v>12</v>
      </c>
      <c r="H3">
        <v>54.33</v>
      </c>
      <c r="I3">
        <v>52.34</v>
      </c>
      <c r="J3" s="1"/>
      <c r="K3" s="18">
        <v>0</v>
      </c>
      <c r="N3" s="18">
        <f>IFERROR(VLOOKUP(B3,AthListWomen[],1,FALSE),0)</f>
        <v>65210</v>
      </c>
      <c r="O3" s="18">
        <f t="shared" ref="O3:O59" si="0">IF(N3&gt;0,IF(A3&gt;0,IF(A3&lt;999,IF(A3=A2,IF(N2&gt;0,O2,O2+1),IF(A2=A1,O2+2,O2+1)),0),O2),O2)</f>
        <v>1</v>
      </c>
    </row>
    <row r="4" spans="1:15" x14ac:dyDescent="0.25">
      <c r="A4">
        <v>2</v>
      </c>
      <c r="B4">
        <v>65415</v>
      </c>
      <c r="C4">
        <v>10</v>
      </c>
      <c r="D4" t="s">
        <v>116</v>
      </c>
      <c r="E4" t="s">
        <v>14</v>
      </c>
      <c r="F4">
        <v>99</v>
      </c>
      <c r="G4" t="s">
        <v>12</v>
      </c>
      <c r="H4">
        <v>54.55</v>
      </c>
      <c r="I4">
        <v>52.44</v>
      </c>
      <c r="J4" s="1"/>
      <c r="K4" s="18">
        <v>2.16</v>
      </c>
      <c r="N4" s="18">
        <f>IFERROR(VLOOKUP(B4,AthListWomen[],1,FALSE),0)</f>
        <v>65415</v>
      </c>
      <c r="O4" s="18">
        <f t="shared" si="0"/>
        <v>2</v>
      </c>
    </row>
    <row r="5" spans="1:15" x14ac:dyDescent="0.25">
      <c r="A5">
        <v>3</v>
      </c>
      <c r="B5">
        <v>67229</v>
      </c>
      <c r="C5">
        <v>1</v>
      </c>
      <c r="D5" t="s">
        <v>105</v>
      </c>
      <c r="E5" t="s">
        <v>14</v>
      </c>
      <c r="F5">
        <v>99</v>
      </c>
      <c r="G5" t="s">
        <v>12</v>
      </c>
      <c r="H5">
        <v>54.91</v>
      </c>
      <c r="I5">
        <v>52.69</v>
      </c>
      <c r="J5" s="1"/>
      <c r="K5" s="18">
        <v>6.28</v>
      </c>
      <c r="N5" s="18">
        <f>IFERROR(VLOOKUP(B5,AthListWomen[],1,FALSE),0)</f>
        <v>67229</v>
      </c>
      <c r="O5" s="18">
        <f t="shared" si="0"/>
        <v>3</v>
      </c>
    </row>
    <row r="6" spans="1:15" x14ac:dyDescent="0.25">
      <c r="A6">
        <v>4</v>
      </c>
      <c r="B6">
        <v>66876</v>
      </c>
      <c r="C6">
        <v>13</v>
      </c>
      <c r="D6" t="s">
        <v>103</v>
      </c>
      <c r="E6" t="s">
        <v>40</v>
      </c>
      <c r="F6">
        <v>0</v>
      </c>
      <c r="G6" t="s">
        <v>12</v>
      </c>
      <c r="H6">
        <v>54.64</v>
      </c>
      <c r="I6">
        <v>53.2</v>
      </c>
      <c r="J6" s="1"/>
      <c r="K6" s="18">
        <v>7.9</v>
      </c>
      <c r="N6" s="18">
        <f>IFERROR(VLOOKUP(B6,AthListWomen[],1,FALSE),0)</f>
        <v>66876</v>
      </c>
      <c r="O6" s="18">
        <f t="shared" si="0"/>
        <v>4</v>
      </c>
    </row>
    <row r="7" spans="1:15" x14ac:dyDescent="0.25">
      <c r="A7">
        <v>5</v>
      </c>
      <c r="B7">
        <v>65967</v>
      </c>
      <c r="C7">
        <v>19</v>
      </c>
      <c r="D7" t="s">
        <v>111</v>
      </c>
      <c r="E7" t="s">
        <v>14</v>
      </c>
      <c r="F7">
        <v>99</v>
      </c>
      <c r="G7" t="s">
        <v>12</v>
      </c>
      <c r="H7">
        <v>56.42</v>
      </c>
      <c r="I7">
        <v>52.52</v>
      </c>
      <c r="J7" s="1"/>
      <c r="K7" s="18">
        <v>15.32</v>
      </c>
      <c r="N7" s="18">
        <f>IFERROR(VLOOKUP(B7,AthListWomen[],1,FALSE),0)</f>
        <v>65967</v>
      </c>
      <c r="O7" s="18">
        <f t="shared" si="0"/>
        <v>5</v>
      </c>
    </row>
    <row r="8" spans="1:15" x14ac:dyDescent="0.25">
      <c r="A8">
        <v>6</v>
      </c>
      <c r="B8">
        <v>80089</v>
      </c>
      <c r="C8">
        <v>6</v>
      </c>
      <c r="D8" t="s">
        <v>109</v>
      </c>
      <c r="E8" t="s">
        <v>14</v>
      </c>
      <c r="F8">
        <v>99</v>
      </c>
      <c r="G8" t="s">
        <v>12</v>
      </c>
      <c r="H8">
        <v>55.47</v>
      </c>
      <c r="I8">
        <v>53.55</v>
      </c>
      <c r="J8" s="1"/>
      <c r="K8" s="18">
        <v>15.86</v>
      </c>
      <c r="N8" s="18">
        <f>IFERROR(VLOOKUP(B8,AthListWomen[],1,FALSE),0)</f>
        <v>80089</v>
      </c>
      <c r="O8" s="18">
        <f t="shared" si="0"/>
        <v>6</v>
      </c>
    </row>
    <row r="9" spans="1:15" x14ac:dyDescent="0.25">
      <c r="A9">
        <v>7</v>
      </c>
      <c r="B9">
        <v>65208</v>
      </c>
      <c r="C9">
        <v>17</v>
      </c>
      <c r="D9" t="s">
        <v>156</v>
      </c>
      <c r="E9" t="s">
        <v>33</v>
      </c>
      <c r="F9">
        <v>99</v>
      </c>
      <c r="G9" t="s">
        <v>12</v>
      </c>
      <c r="H9">
        <v>56.32</v>
      </c>
      <c r="I9">
        <v>53.03</v>
      </c>
      <c r="J9" s="1"/>
      <c r="K9" s="18">
        <v>18.09</v>
      </c>
      <c r="N9" s="18">
        <f>IFERROR(VLOOKUP(B9,AthListWomen[],1,FALSE),0)</f>
        <v>65208</v>
      </c>
      <c r="O9" s="18">
        <f t="shared" si="0"/>
        <v>7</v>
      </c>
    </row>
    <row r="10" spans="1:15" x14ac:dyDescent="0.25">
      <c r="A10">
        <v>8</v>
      </c>
      <c r="B10">
        <v>64969</v>
      </c>
      <c r="C10">
        <v>11</v>
      </c>
      <c r="D10" t="s">
        <v>112</v>
      </c>
      <c r="E10" t="s">
        <v>113</v>
      </c>
      <c r="F10">
        <v>99</v>
      </c>
      <c r="G10" t="s">
        <v>12</v>
      </c>
      <c r="H10">
        <v>56.48</v>
      </c>
      <c r="I10">
        <v>53.64</v>
      </c>
      <c r="J10" s="1"/>
      <c r="K10" s="18">
        <v>23.29</v>
      </c>
      <c r="N10" s="18">
        <f>IFERROR(VLOOKUP(B10,AthListWomen[],1,FALSE),0)</f>
        <v>64969</v>
      </c>
      <c r="O10" s="18">
        <f t="shared" si="0"/>
        <v>8</v>
      </c>
    </row>
    <row r="11" spans="1:15" x14ac:dyDescent="0.25">
      <c r="A11">
        <v>9</v>
      </c>
      <c r="B11">
        <v>65161</v>
      </c>
      <c r="C11">
        <v>43</v>
      </c>
      <c r="D11" t="s">
        <v>104</v>
      </c>
      <c r="E11" t="s">
        <v>14</v>
      </c>
      <c r="F11">
        <v>0</v>
      </c>
      <c r="G11" t="s">
        <v>12</v>
      </c>
      <c r="H11">
        <v>56.45</v>
      </c>
      <c r="I11">
        <v>53.77</v>
      </c>
      <c r="J11" s="1"/>
      <c r="K11" s="18">
        <v>23.96</v>
      </c>
      <c r="N11" s="18">
        <f>IFERROR(VLOOKUP(B11,AthListWomen[],1,FALSE),0)</f>
        <v>65161</v>
      </c>
      <c r="O11" s="18">
        <f t="shared" si="0"/>
        <v>9</v>
      </c>
    </row>
    <row r="12" spans="1:15" x14ac:dyDescent="0.25">
      <c r="A12">
        <v>10</v>
      </c>
      <c r="B12">
        <v>67174</v>
      </c>
      <c r="C12">
        <v>9</v>
      </c>
      <c r="D12" t="s">
        <v>101</v>
      </c>
      <c r="E12" t="s">
        <v>76</v>
      </c>
      <c r="F12">
        <v>99</v>
      </c>
      <c r="G12" t="s">
        <v>12</v>
      </c>
      <c r="H12">
        <v>57.02</v>
      </c>
      <c r="I12">
        <v>53.4</v>
      </c>
      <c r="J12" s="1"/>
      <c r="K12" s="18">
        <v>25.31</v>
      </c>
      <c r="N12" s="18">
        <f>IFERROR(VLOOKUP(B12,AthListWomen[],1,FALSE),0)</f>
        <v>67174</v>
      </c>
      <c r="O12" s="18">
        <f t="shared" si="0"/>
        <v>10</v>
      </c>
    </row>
    <row r="13" spans="1:15" x14ac:dyDescent="0.25">
      <c r="A13">
        <v>11</v>
      </c>
      <c r="B13">
        <v>65537</v>
      </c>
      <c r="C13">
        <v>42</v>
      </c>
      <c r="D13" t="s">
        <v>115</v>
      </c>
      <c r="E13" t="s">
        <v>14</v>
      </c>
      <c r="F13">
        <v>0</v>
      </c>
      <c r="G13" t="s">
        <v>12</v>
      </c>
      <c r="H13">
        <v>56.45</v>
      </c>
      <c r="I13">
        <v>54.46</v>
      </c>
      <c r="J13" s="1"/>
      <c r="K13" s="18">
        <v>28.62</v>
      </c>
      <c r="N13" s="18">
        <f>IFERROR(VLOOKUP(B13,AthListWomen[],1,FALSE),0)</f>
        <v>65537</v>
      </c>
      <c r="O13" s="18">
        <f t="shared" si="0"/>
        <v>11</v>
      </c>
    </row>
    <row r="14" spans="1:15" x14ac:dyDescent="0.25">
      <c r="A14">
        <v>12</v>
      </c>
      <c r="B14">
        <v>69314</v>
      </c>
      <c r="C14">
        <v>7</v>
      </c>
      <c r="D14" t="s">
        <v>110</v>
      </c>
      <c r="E14" t="s">
        <v>29</v>
      </c>
      <c r="F14">
        <v>99</v>
      </c>
      <c r="G14" t="s">
        <v>12</v>
      </c>
      <c r="H14">
        <v>57.6</v>
      </c>
      <c r="I14">
        <v>53.33</v>
      </c>
      <c r="J14" s="1"/>
      <c r="K14" s="18">
        <v>28.75</v>
      </c>
      <c r="N14" s="18">
        <f>IFERROR(VLOOKUP(B14,AthListWomen[],1,FALSE),0)</f>
        <v>69314</v>
      </c>
      <c r="O14" s="18">
        <f t="shared" si="0"/>
        <v>12</v>
      </c>
    </row>
    <row r="15" spans="1:15" x14ac:dyDescent="0.25">
      <c r="A15">
        <v>13</v>
      </c>
      <c r="B15">
        <v>69967</v>
      </c>
      <c r="C15">
        <v>23</v>
      </c>
      <c r="D15" t="s">
        <v>123</v>
      </c>
      <c r="E15" t="s">
        <v>14</v>
      </c>
      <c r="F15">
        <v>99</v>
      </c>
      <c r="G15" t="s">
        <v>12</v>
      </c>
      <c r="H15">
        <v>57.01</v>
      </c>
      <c r="I15">
        <v>54.12</v>
      </c>
      <c r="J15" s="1"/>
      <c r="K15" s="18">
        <v>30.1</v>
      </c>
      <c r="N15" s="18">
        <f>IFERROR(VLOOKUP(B15,AthListWomen[],1,FALSE),0)</f>
        <v>69967</v>
      </c>
      <c r="O15" s="18">
        <f t="shared" si="0"/>
        <v>13</v>
      </c>
    </row>
    <row r="16" spans="1:15" x14ac:dyDescent="0.25">
      <c r="A16">
        <v>14</v>
      </c>
      <c r="B16">
        <v>65561</v>
      </c>
      <c r="C16">
        <v>2</v>
      </c>
      <c r="D16" t="s">
        <v>119</v>
      </c>
      <c r="E16" t="s">
        <v>25</v>
      </c>
      <c r="F16">
        <v>99</v>
      </c>
      <c r="G16" t="s">
        <v>12</v>
      </c>
      <c r="H16">
        <v>57.35</v>
      </c>
      <c r="I16">
        <v>54.33</v>
      </c>
      <c r="J16" s="1"/>
      <c r="K16" s="18">
        <v>33.82</v>
      </c>
      <c r="N16" s="18">
        <f>IFERROR(VLOOKUP(B16,AthListWomen[],1,FALSE),0)</f>
        <v>65561</v>
      </c>
      <c r="O16" s="18">
        <f t="shared" si="0"/>
        <v>14</v>
      </c>
    </row>
    <row r="17" spans="1:15" x14ac:dyDescent="0.25">
      <c r="A17">
        <v>15</v>
      </c>
      <c r="B17">
        <v>64984</v>
      </c>
      <c r="C17">
        <v>52</v>
      </c>
      <c r="D17" t="s">
        <v>122</v>
      </c>
      <c r="E17" t="s">
        <v>14</v>
      </c>
      <c r="F17">
        <v>0</v>
      </c>
      <c r="G17" t="s">
        <v>12</v>
      </c>
      <c r="H17">
        <v>58.64</v>
      </c>
      <c r="I17">
        <v>53.1</v>
      </c>
      <c r="J17" s="1"/>
      <c r="K17" s="18">
        <v>34.22</v>
      </c>
      <c r="N17" s="18">
        <f>IFERROR(VLOOKUP(B17,AthListWomen[],1,FALSE),0)</f>
        <v>64984</v>
      </c>
      <c r="O17" s="18">
        <f t="shared" si="0"/>
        <v>15</v>
      </c>
    </row>
    <row r="18" spans="1:15" x14ac:dyDescent="0.25">
      <c r="A18">
        <v>16</v>
      </c>
      <c r="B18">
        <v>70236</v>
      </c>
      <c r="C18">
        <v>45</v>
      </c>
      <c r="D18" t="s">
        <v>157</v>
      </c>
      <c r="E18" t="s">
        <v>16</v>
      </c>
      <c r="F18">
        <v>0</v>
      </c>
      <c r="G18" t="s">
        <v>12</v>
      </c>
      <c r="H18">
        <v>57.95</v>
      </c>
      <c r="I18">
        <v>53.97</v>
      </c>
      <c r="J18" s="1"/>
      <c r="K18" s="18">
        <v>35.44</v>
      </c>
      <c r="N18" s="18">
        <f>IFERROR(VLOOKUP(B18,AthListWomen[],1,FALSE),0)</f>
        <v>70236</v>
      </c>
      <c r="O18" s="18">
        <f t="shared" si="0"/>
        <v>16</v>
      </c>
    </row>
    <row r="19" spans="1:15" x14ac:dyDescent="0.25">
      <c r="A19">
        <v>17</v>
      </c>
      <c r="B19">
        <v>69913</v>
      </c>
      <c r="C19">
        <v>4</v>
      </c>
      <c r="D19" t="s">
        <v>131</v>
      </c>
      <c r="E19" t="s">
        <v>14</v>
      </c>
      <c r="F19">
        <v>99</v>
      </c>
      <c r="G19" t="s">
        <v>12</v>
      </c>
      <c r="H19">
        <v>58.33</v>
      </c>
      <c r="I19">
        <v>53.71</v>
      </c>
      <c r="J19" s="1"/>
      <c r="K19" s="18">
        <v>36.25</v>
      </c>
      <c r="N19" s="18">
        <f>IFERROR(VLOOKUP(B19,AthListWomen[],1,FALSE),0)</f>
        <v>69913</v>
      </c>
      <c r="O19" s="18">
        <f t="shared" si="0"/>
        <v>17</v>
      </c>
    </row>
    <row r="20" spans="1:15" x14ac:dyDescent="0.25">
      <c r="A20">
        <v>18</v>
      </c>
      <c r="B20">
        <v>65467</v>
      </c>
      <c r="C20">
        <v>25</v>
      </c>
      <c r="D20" t="s">
        <v>126</v>
      </c>
      <c r="E20" t="s">
        <v>40</v>
      </c>
      <c r="F20">
        <v>0</v>
      </c>
      <c r="G20" t="s">
        <v>12</v>
      </c>
      <c r="H20" s="1">
        <v>6.9988425925925936E-4</v>
      </c>
      <c r="I20">
        <v>55.97</v>
      </c>
      <c r="J20" s="1"/>
      <c r="K20" s="18">
        <v>65.95</v>
      </c>
      <c r="N20" s="18">
        <f>IFERROR(VLOOKUP(B20,AthListWomen[],1,FALSE),0)</f>
        <v>65467</v>
      </c>
      <c r="O20" s="18">
        <f t="shared" si="0"/>
        <v>18</v>
      </c>
    </row>
    <row r="21" spans="1:15" x14ac:dyDescent="0.25">
      <c r="A21">
        <v>19</v>
      </c>
      <c r="B21">
        <v>70393</v>
      </c>
      <c r="C21">
        <v>18</v>
      </c>
      <c r="D21" t="s">
        <v>135</v>
      </c>
      <c r="E21" t="s">
        <v>16</v>
      </c>
      <c r="F21">
        <v>99</v>
      </c>
      <c r="G21" t="s">
        <v>12</v>
      </c>
      <c r="H21">
        <v>59.8</v>
      </c>
      <c r="I21">
        <v>56.79</v>
      </c>
      <c r="J21" s="1"/>
      <c r="K21" s="18">
        <v>66.959999999999994</v>
      </c>
      <c r="N21" s="18">
        <f>IFERROR(VLOOKUP(B21,AthListWomen[],1,FALSE),0)</f>
        <v>70393</v>
      </c>
      <c r="O21" s="18">
        <f t="shared" si="0"/>
        <v>19</v>
      </c>
    </row>
    <row r="22" spans="1:15" x14ac:dyDescent="0.25">
      <c r="A22">
        <v>20</v>
      </c>
      <c r="B22">
        <v>65243</v>
      </c>
      <c r="C22">
        <v>26</v>
      </c>
      <c r="D22" t="s">
        <v>124</v>
      </c>
      <c r="E22" t="s">
        <v>84</v>
      </c>
      <c r="F22">
        <v>0</v>
      </c>
      <c r="G22" t="s">
        <v>12</v>
      </c>
      <c r="H22" s="1">
        <v>6.9965277777777777E-4</v>
      </c>
      <c r="I22">
        <v>56.81</v>
      </c>
      <c r="J22" s="1"/>
      <c r="K22" s="18">
        <v>71.48</v>
      </c>
      <c r="N22" s="18">
        <f>IFERROR(VLOOKUP(B22,AthListWomen[],1,FALSE),0)</f>
        <v>65243</v>
      </c>
      <c r="O22" s="18">
        <f t="shared" si="0"/>
        <v>20</v>
      </c>
    </row>
    <row r="23" spans="1:15" x14ac:dyDescent="0.25">
      <c r="A23">
        <v>21</v>
      </c>
      <c r="B23">
        <v>72126</v>
      </c>
      <c r="C23">
        <v>21</v>
      </c>
      <c r="D23" t="s">
        <v>114</v>
      </c>
      <c r="E23" t="s">
        <v>33</v>
      </c>
      <c r="F23">
        <v>99</v>
      </c>
      <c r="G23" t="s">
        <v>12</v>
      </c>
      <c r="H23">
        <v>58.09</v>
      </c>
      <c r="I23">
        <v>59.19</v>
      </c>
      <c r="J23" s="1"/>
      <c r="K23" s="18">
        <v>71.62</v>
      </c>
      <c r="N23" s="18">
        <f>IFERROR(VLOOKUP(B23,AthListWomen[],1,FALSE),0)</f>
        <v>72126</v>
      </c>
      <c r="O23" s="18">
        <f t="shared" si="0"/>
        <v>21</v>
      </c>
    </row>
    <row r="24" spans="1:15" x14ac:dyDescent="0.25">
      <c r="A24">
        <v>22</v>
      </c>
      <c r="B24">
        <v>66022</v>
      </c>
      <c r="C24">
        <v>22</v>
      </c>
      <c r="D24" t="s">
        <v>132</v>
      </c>
      <c r="E24" t="s">
        <v>27</v>
      </c>
      <c r="F24">
        <v>99</v>
      </c>
      <c r="G24" t="s">
        <v>12</v>
      </c>
      <c r="H24" s="1">
        <v>7.0393518518518515E-4</v>
      </c>
      <c r="I24">
        <v>57.44</v>
      </c>
      <c r="J24" s="1"/>
      <c r="K24" s="18">
        <v>78.23</v>
      </c>
      <c r="N24" s="18">
        <f>IFERROR(VLOOKUP(B24,AthListWomen[],1,FALSE),0)</f>
        <v>66022</v>
      </c>
      <c r="O24" s="18">
        <f t="shared" si="0"/>
        <v>22</v>
      </c>
    </row>
    <row r="25" spans="1:15" x14ac:dyDescent="0.25">
      <c r="A25">
        <v>23</v>
      </c>
      <c r="B25">
        <v>65947</v>
      </c>
      <c r="C25">
        <v>24</v>
      </c>
      <c r="D25" t="s">
        <v>118</v>
      </c>
      <c r="E25" t="s">
        <v>22</v>
      </c>
      <c r="F25">
        <v>99</v>
      </c>
      <c r="G25" t="s">
        <v>12</v>
      </c>
      <c r="H25" s="1">
        <v>7.0648148148148154E-4</v>
      </c>
      <c r="I25">
        <v>57.57</v>
      </c>
      <c r="J25" s="1"/>
      <c r="K25" s="18">
        <v>80.59</v>
      </c>
      <c r="N25" s="18">
        <f>IFERROR(VLOOKUP(B25,AthListWomen[],1,FALSE),0)</f>
        <v>65947</v>
      </c>
      <c r="O25" s="18">
        <f t="shared" si="0"/>
        <v>23</v>
      </c>
    </row>
    <row r="26" spans="1:15" x14ac:dyDescent="0.25">
      <c r="A26">
        <v>24</v>
      </c>
      <c r="B26">
        <v>67578</v>
      </c>
      <c r="C26">
        <v>20</v>
      </c>
      <c r="D26" t="s">
        <v>120</v>
      </c>
      <c r="E26" t="s">
        <v>40</v>
      </c>
      <c r="F26">
        <v>99</v>
      </c>
      <c r="G26" t="s">
        <v>12</v>
      </c>
      <c r="H26" s="1">
        <v>7.1284722222222225E-4</v>
      </c>
      <c r="I26">
        <v>57.3</v>
      </c>
      <c r="J26" s="1"/>
      <c r="K26" s="18">
        <v>82.48</v>
      </c>
      <c r="N26" s="18">
        <f>IFERROR(VLOOKUP(B26,AthListWomen[],1,FALSE),0)</f>
        <v>67578</v>
      </c>
      <c r="O26" s="18">
        <f t="shared" si="0"/>
        <v>24</v>
      </c>
    </row>
    <row r="27" spans="1:15" x14ac:dyDescent="0.25">
      <c r="A27">
        <v>25</v>
      </c>
      <c r="B27">
        <v>81597</v>
      </c>
      <c r="C27">
        <v>27</v>
      </c>
      <c r="D27" t="s">
        <v>121</v>
      </c>
      <c r="E27" t="s">
        <v>29</v>
      </c>
      <c r="F27">
        <v>99</v>
      </c>
      <c r="G27" t="s">
        <v>12</v>
      </c>
      <c r="H27" s="1">
        <v>7.0555555555555562E-4</v>
      </c>
      <c r="I27">
        <v>57.99</v>
      </c>
      <c r="J27" s="1"/>
      <c r="K27" s="18">
        <v>82.89</v>
      </c>
      <c r="N27" s="18">
        <f>IFERROR(VLOOKUP(B27,AthListWomen[],1,FALSE),0)</f>
        <v>81597</v>
      </c>
      <c r="O27" s="18">
        <f t="shared" si="0"/>
        <v>25</v>
      </c>
    </row>
    <row r="28" spans="1:15" x14ac:dyDescent="0.25">
      <c r="A28">
        <v>26</v>
      </c>
      <c r="B28">
        <v>65268</v>
      </c>
      <c r="C28">
        <v>31</v>
      </c>
      <c r="D28" t="s">
        <v>125</v>
      </c>
      <c r="E28" t="s">
        <v>33</v>
      </c>
      <c r="F28">
        <v>99</v>
      </c>
      <c r="G28" t="s">
        <v>12</v>
      </c>
      <c r="H28" s="1">
        <v>7.1365740740740753E-4</v>
      </c>
      <c r="I28">
        <v>57.48</v>
      </c>
      <c r="J28" s="1"/>
      <c r="K28" s="18">
        <v>84.17</v>
      </c>
      <c r="N28" s="18">
        <f>IFERROR(VLOOKUP(B28,AthListWomen[],1,FALSE),0)</f>
        <v>65268</v>
      </c>
      <c r="O28" s="18">
        <f t="shared" si="0"/>
        <v>26</v>
      </c>
    </row>
    <row r="29" spans="1:15" x14ac:dyDescent="0.25">
      <c r="A29">
        <v>27</v>
      </c>
      <c r="B29">
        <v>65336</v>
      </c>
      <c r="C29">
        <v>28</v>
      </c>
      <c r="D29" t="s">
        <v>140</v>
      </c>
      <c r="E29" t="s">
        <v>113</v>
      </c>
      <c r="F29">
        <v>99</v>
      </c>
      <c r="G29" t="s">
        <v>12</v>
      </c>
      <c r="H29" s="1">
        <v>7.2013888888888876E-4</v>
      </c>
      <c r="I29">
        <v>57.85</v>
      </c>
      <c r="J29" s="1"/>
      <c r="K29" s="18">
        <v>90.45</v>
      </c>
      <c r="N29" s="18">
        <f>IFERROR(VLOOKUP(B29,AthListWomen[],1,FALSE),0)</f>
        <v>65336</v>
      </c>
      <c r="O29" s="18">
        <f t="shared" si="0"/>
        <v>27</v>
      </c>
    </row>
    <row r="30" spans="1:15" x14ac:dyDescent="0.25">
      <c r="A30">
        <v>28</v>
      </c>
      <c r="B30">
        <v>65043</v>
      </c>
      <c r="C30">
        <v>8</v>
      </c>
      <c r="D30" t="s">
        <v>130</v>
      </c>
      <c r="E30" t="s">
        <v>113</v>
      </c>
      <c r="F30">
        <v>99</v>
      </c>
      <c r="G30" t="s">
        <v>12</v>
      </c>
      <c r="H30" s="1">
        <v>7.0706018518518514E-4</v>
      </c>
      <c r="I30">
        <v>59.53</v>
      </c>
      <c r="J30" s="1"/>
      <c r="K30" s="18">
        <v>94.16</v>
      </c>
      <c r="N30" s="18">
        <f>IFERROR(VLOOKUP(B30,AthListWomen[],1,FALSE),0)</f>
        <v>65043</v>
      </c>
      <c r="O30" s="18">
        <f t="shared" si="0"/>
        <v>28</v>
      </c>
    </row>
    <row r="31" spans="1:15" x14ac:dyDescent="0.25">
      <c r="A31">
        <v>29</v>
      </c>
      <c r="B31">
        <v>66954</v>
      </c>
      <c r="C31">
        <v>46</v>
      </c>
      <c r="D31" t="s">
        <v>134</v>
      </c>
      <c r="E31" t="s">
        <v>16</v>
      </c>
      <c r="F31">
        <v>0</v>
      </c>
      <c r="G31" t="s">
        <v>12</v>
      </c>
      <c r="H31" s="1">
        <v>7.2592592592592587E-4</v>
      </c>
      <c r="I31">
        <v>58.81</v>
      </c>
      <c r="J31" s="1"/>
      <c r="K31" s="18">
        <v>100.3</v>
      </c>
      <c r="N31" s="18">
        <f>IFERROR(VLOOKUP(B31,AthListWomen[],1,FALSE),0)</f>
        <v>66954</v>
      </c>
      <c r="O31" s="18">
        <f t="shared" si="0"/>
        <v>29</v>
      </c>
    </row>
    <row r="32" spans="1:15" x14ac:dyDescent="0.25">
      <c r="A32">
        <v>30</v>
      </c>
      <c r="B32">
        <v>66984</v>
      </c>
      <c r="C32">
        <v>49</v>
      </c>
      <c r="D32" t="s">
        <v>139</v>
      </c>
      <c r="E32" t="s">
        <v>33</v>
      </c>
      <c r="F32">
        <v>0</v>
      </c>
      <c r="G32" t="s">
        <v>12</v>
      </c>
      <c r="H32" s="1">
        <v>7.3136574074074065E-4</v>
      </c>
      <c r="I32">
        <v>58.85</v>
      </c>
      <c r="J32" s="1"/>
      <c r="K32" s="18">
        <v>103.74</v>
      </c>
      <c r="N32" s="18">
        <f>IFERROR(VLOOKUP(B32,AthListWomen[],1,FALSE),0)</f>
        <v>66984</v>
      </c>
      <c r="O32" s="18">
        <f t="shared" si="0"/>
        <v>30</v>
      </c>
    </row>
    <row r="33" spans="1:15" x14ac:dyDescent="0.25">
      <c r="A33">
        <v>31</v>
      </c>
      <c r="B33">
        <v>67228</v>
      </c>
      <c r="C33">
        <v>51</v>
      </c>
      <c r="D33" t="s">
        <v>127</v>
      </c>
      <c r="E33" t="s">
        <v>37</v>
      </c>
      <c r="F33">
        <v>0</v>
      </c>
      <c r="G33" t="s">
        <v>12</v>
      </c>
      <c r="H33" s="1">
        <v>7.2893518518518522E-4</v>
      </c>
      <c r="I33">
        <v>59.43</v>
      </c>
      <c r="J33" s="1"/>
      <c r="K33" s="18">
        <v>106.24</v>
      </c>
      <c r="N33" s="18">
        <f>IFERROR(VLOOKUP(B33,AthListWomen[],1,FALSE),0)</f>
        <v>67228</v>
      </c>
      <c r="O33" s="18">
        <f t="shared" si="0"/>
        <v>31</v>
      </c>
    </row>
    <row r="34" spans="1:15" x14ac:dyDescent="0.25">
      <c r="A34">
        <v>32</v>
      </c>
      <c r="B34">
        <v>65072</v>
      </c>
      <c r="C34">
        <v>48</v>
      </c>
      <c r="D34" t="s">
        <v>138</v>
      </c>
      <c r="E34" t="s">
        <v>33</v>
      </c>
      <c r="F34">
        <v>0</v>
      </c>
      <c r="G34" t="s">
        <v>12</v>
      </c>
      <c r="H34" s="1">
        <v>7.4907407407407399E-4</v>
      </c>
      <c r="I34">
        <v>59.72</v>
      </c>
      <c r="J34" s="1"/>
      <c r="K34" s="18">
        <v>119.94</v>
      </c>
      <c r="N34" s="18">
        <f>IFERROR(VLOOKUP(B34,AthListWomen[],1,FALSE),0)</f>
        <v>65072</v>
      </c>
      <c r="O34" s="18">
        <f t="shared" si="0"/>
        <v>32</v>
      </c>
    </row>
    <row r="35" spans="1:15" x14ac:dyDescent="0.25">
      <c r="A35">
        <v>33</v>
      </c>
      <c r="B35">
        <v>65533</v>
      </c>
      <c r="C35">
        <v>34</v>
      </c>
      <c r="D35" t="s">
        <v>133</v>
      </c>
      <c r="E35" t="s">
        <v>14</v>
      </c>
      <c r="F35">
        <v>99</v>
      </c>
      <c r="G35" t="s">
        <v>12</v>
      </c>
      <c r="H35" s="1">
        <v>7.4942129629629621E-4</v>
      </c>
      <c r="I35" s="1">
        <v>7.0381944444444452E-4</v>
      </c>
      <c r="J35" s="1"/>
      <c r="K35" s="18">
        <v>127.5</v>
      </c>
      <c r="N35" s="18">
        <f>IFERROR(VLOOKUP(B35,AthListWomen[],1,FALSE),0)</f>
        <v>65533</v>
      </c>
      <c r="O35" s="18">
        <f t="shared" si="0"/>
        <v>33</v>
      </c>
    </row>
    <row r="36" spans="1:15" x14ac:dyDescent="0.25">
      <c r="A36">
        <v>34</v>
      </c>
      <c r="B36">
        <v>70993</v>
      </c>
      <c r="C36">
        <v>37</v>
      </c>
      <c r="D36" t="s">
        <v>141</v>
      </c>
      <c r="E36" t="s">
        <v>40</v>
      </c>
      <c r="F36">
        <v>0</v>
      </c>
      <c r="G36" t="s">
        <v>12</v>
      </c>
      <c r="H36" s="1">
        <v>7.4618055555555559E-4</v>
      </c>
      <c r="I36" s="1">
        <v>7.0763888888888884E-4</v>
      </c>
      <c r="J36" s="1"/>
      <c r="K36" s="18">
        <v>127.84</v>
      </c>
      <c r="N36" s="18">
        <f>IFERROR(VLOOKUP(B36,AthListWomen[],1,FALSE),0)</f>
        <v>70993</v>
      </c>
      <c r="O36" s="18">
        <f t="shared" si="0"/>
        <v>34</v>
      </c>
    </row>
    <row r="37" spans="1:15" x14ac:dyDescent="0.25">
      <c r="A37">
        <v>35</v>
      </c>
      <c r="B37">
        <v>79044</v>
      </c>
      <c r="C37">
        <v>38</v>
      </c>
      <c r="D37" t="s">
        <v>137</v>
      </c>
      <c r="E37" t="s">
        <v>29</v>
      </c>
      <c r="F37">
        <v>99</v>
      </c>
      <c r="G37" t="s">
        <v>12</v>
      </c>
      <c r="H37" s="1">
        <v>7.4525462962962957E-4</v>
      </c>
      <c r="I37" s="1">
        <v>7.2951388888888892E-4</v>
      </c>
      <c r="J37" s="1"/>
      <c r="K37" s="18">
        <v>140.06</v>
      </c>
      <c r="N37" s="18">
        <f>IFERROR(VLOOKUP(B37,AthListWomen[],1,FALSE),0)</f>
        <v>79044</v>
      </c>
      <c r="O37" s="18">
        <f t="shared" si="0"/>
        <v>35</v>
      </c>
    </row>
    <row r="38" spans="1:15" x14ac:dyDescent="0.25">
      <c r="A38">
        <v>36</v>
      </c>
      <c r="B38">
        <v>72124</v>
      </c>
      <c r="C38">
        <v>41</v>
      </c>
      <c r="D38" t="s">
        <v>159</v>
      </c>
      <c r="E38" t="s">
        <v>33</v>
      </c>
      <c r="F38">
        <v>99</v>
      </c>
      <c r="G38" t="s">
        <v>12</v>
      </c>
      <c r="H38" s="1">
        <v>7.716435185185184E-4</v>
      </c>
      <c r="I38" s="1">
        <v>7.0578703703703699E-4</v>
      </c>
      <c r="J38" s="1"/>
      <c r="K38" s="18">
        <v>141.61000000000001</v>
      </c>
      <c r="N38" s="18">
        <f>IFERROR(VLOOKUP(B38,AthListWomen[],1,FALSE),0)</f>
        <v>72124</v>
      </c>
      <c r="O38" s="18">
        <f t="shared" si="0"/>
        <v>36</v>
      </c>
    </row>
    <row r="39" spans="1:15" x14ac:dyDescent="0.25">
      <c r="A39">
        <v>37</v>
      </c>
      <c r="B39">
        <v>73438</v>
      </c>
      <c r="C39">
        <v>39</v>
      </c>
      <c r="D39" t="s">
        <v>143</v>
      </c>
      <c r="E39" t="s">
        <v>25</v>
      </c>
      <c r="F39">
        <v>99</v>
      </c>
      <c r="G39" t="s">
        <v>12</v>
      </c>
      <c r="H39" s="1">
        <v>7.6319444444444438E-4</v>
      </c>
      <c r="I39" s="1">
        <v>7.243055555555554E-4</v>
      </c>
      <c r="J39" s="1"/>
      <c r="K39" s="18">
        <v>147.47999999999999</v>
      </c>
      <c r="N39" s="18">
        <f>IFERROR(VLOOKUP(B39,AthListWomen[],1,FALSE),0)</f>
        <v>73438</v>
      </c>
      <c r="O39" s="18">
        <f t="shared" si="0"/>
        <v>37</v>
      </c>
    </row>
    <row r="40" spans="1:15" x14ac:dyDescent="0.25">
      <c r="A40">
        <v>38</v>
      </c>
      <c r="B40">
        <v>81653</v>
      </c>
      <c r="C40">
        <v>56</v>
      </c>
      <c r="D40" t="s">
        <v>142</v>
      </c>
      <c r="E40" t="s">
        <v>148</v>
      </c>
      <c r="F40">
        <v>0</v>
      </c>
      <c r="G40" t="s">
        <v>12</v>
      </c>
      <c r="H40" s="1">
        <v>7.693287037037036E-4</v>
      </c>
      <c r="I40" s="1">
        <v>7.4722222222222236E-4</v>
      </c>
      <c r="J40" s="1"/>
      <c r="K40" s="18">
        <v>164.42</v>
      </c>
      <c r="N40" s="18">
        <f>IFERROR(VLOOKUP(B40,AthListWomen[],1,FALSE),0)</f>
        <v>0</v>
      </c>
      <c r="O40" s="18">
        <f t="shared" si="0"/>
        <v>37</v>
      </c>
    </row>
    <row r="41" spans="1:15" x14ac:dyDescent="0.25">
      <c r="A41">
        <v>39</v>
      </c>
      <c r="B41">
        <v>72829</v>
      </c>
      <c r="C41">
        <v>29</v>
      </c>
      <c r="D41" t="s">
        <v>147</v>
      </c>
      <c r="E41" t="s">
        <v>148</v>
      </c>
      <c r="F41">
        <v>98</v>
      </c>
      <c r="G41" t="s">
        <v>43</v>
      </c>
      <c r="H41" s="1">
        <v>7.8622685185185176E-4</v>
      </c>
      <c r="I41" s="1">
        <v>7.407407407407407E-4</v>
      </c>
      <c r="J41" s="1"/>
      <c r="K41" s="18">
        <v>170.5</v>
      </c>
      <c r="N41" s="18">
        <f>IFERROR(VLOOKUP(B41,AthListWomen[],1,FALSE),0)</f>
        <v>0</v>
      </c>
      <c r="O41" s="18">
        <f t="shared" si="0"/>
        <v>37</v>
      </c>
    </row>
    <row r="42" spans="1:15" x14ac:dyDescent="0.25">
      <c r="A42">
        <v>40</v>
      </c>
      <c r="B42">
        <v>70406</v>
      </c>
      <c r="C42">
        <v>47</v>
      </c>
      <c r="D42" t="s">
        <v>146</v>
      </c>
      <c r="E42" t="s">
        <v>33</v>
      </c>
      <c r="F42">
        <v>99</v>
      </c>
      <c r="G42" t="s">
        <v>12</v>
      </c>
      <c r="H42" s="1">
        <v>7.7905092592592577E-4</v>
      </c>
      <c r="I42" s="1">
        <v>7.4976851851851854E-4</v>
      </c>
      <c r="J42" s="1"/>
      <c r="K42" s="18">
        <v>171.58</v>
      </c>
      <c r="N42" s="18">
        <f>IFERROR(VLOOKUP(B42,AthListWomen[],1,FALSE),0)</f>
        <v>70406</v>
      </c>
      <c r="O42" s="18">
        <f t="shared" si="0"/>
        <v>38</v>
      </c>
    </row>
    <row r="43" spans="1:15" x14ac:dyDescent="0.25">
      <c r="A43">
        <v>41</v>
      </c>
      <c r="B43">
        <v>69771</v>
      </c>
      <c r="C43">
        <v>53</v>
      </c>
      <c r="D43" t="s">
        <v>149</v>
      </c>
      <c r="E43" t="s">
        <v>40</v>
      </c>
      <c r="F43">
        <v>0</v>
      </c>
      <c r="G43" t="s">
        <v>12</v>
      </c>
      <c r="H43" s="1">
        <v>7.8923611111111121E-4</v>
      </c>
      <c r="I43" s="1">
        <v>7.407407407407407E-4</v>
      </c>
      <c r="J43" s="1"/>
      <c r="K43" s="18">
        <v>172.25</v>
      </c>
      <c r="N43" s="18">
        <f>IFERROR(VLOOKUP(B43,AthListWomen[],1,FALSE),0)</f>
        <v>69771</v>
      </c>
      <c r="O43" s="18">
        <f t="shared" si="0"/>
        <v>39</v>
      </c>
    </row>
    <row r="44" spans="1:15" x14ac:dyDescent="0.25">
      <c r="A44">
        <v>42</v>
      </c>
      <c r="B44">
        <v>65077</v>
      </c>
      <c r="C44">
        <v>33</v>
      </c>
      <c r="D44" t="s">
        <v>128</v>
      </c>
      <c r="E44" t="s">
        <v>129</v>
      </c>
      <c r="F44">
        <v>99</v>
      </c>
      <c r="G44" t="s">
        <v>12</v>
      </c>
      <c r="H44" s="1">
        <v>7.7569444444444441E-4</v>
      </c>
      <c r="I44" s="1">
        <v>7.6817129629629631E-4</v>
      </c>
      <c r="J44" s="1"/>
      <c r="K44" s="18">
        <v>180.35</v>
      </c>
      <c r="N44" s="18">
        <f>IFERROR(VLOOKUP(B44,AthListWomen[],1,FALSE),0)</f>
        <v>65077</v>
      </c>
      <c r="O44" s="18">
        <f t="shared" si="0"/>
        <v>40</v>
      </c>
    </row>
    <row r="45" spans="1:15" x14ac:dyDescent="0.25">
      <c r="A45">
        <v>43</v>
      </c>
      <c r="B45">
        <v>67207</v>
      </c>
      <c r="C45">
        <v>55</v>
      </c>
      <c r="D45" t="s">
        <v>150</v>
      </c>
      <c r="E45" t="s">
        <v>37</v>
      </c>
      <c r="F45">
        <v>0</v>
      </c>
      <c r="G45" t="s">
        <v>12</v>
      </c>
      <c r="H45" s="1">
        <v>7.8981481481481481E-4</v>
      </c>
      <c r="I45" s="1">
        <v>7.6527777777777781E-4</v>
      </c>
      <c r="J45" s="1"/>
      <c r="K45" s="18">
        <v>186.9</v>
      </c>
      <c r="N45" s="18">
        <f>IFERROR(VLOOKUP(B45,AthListWomen[],1,FALSE),0)</f>
        <v>67207</v>
      </c>
      <c r="O45" s="18">
        <f t="shared" si="0"/>
        <v>41</v>
      </c>
    </row>
    <row r="46" spans="1:15" x14ac:dyDescent="0.25">
      <c r="A46">
        <v>44</v>
      </c>
      <c r="B46">
        <v>79003</v>
      </c>
      <c r="C46">
        <v>36</v>
      </c>
      <c r="D46" t="s">
        <v>153</v>
      </c>
      <c r="E46" t="s">
        <v>148</v>
      </c>
      <c r="F46">
        <v>0</v>
      </c>
      <c r="G46" t="s">
        <v>12</v>
      </c>
      <c r="H46" s="1">
        <v>8.1238425925925922E-4</v>
      </c>
      <c r="I46" s="1">
        <v>7.9120370370370369E-4</v>
      </c>
      <c r="J46" s="1"/>
      <c r="K46" s="18">
        <v>215.18</v>
      </c>
      <c r="N46" s="18">
        <f>IFERROR(VLOOKUP(B46,AthListWomen[],1,FALSE),0)</f>
        <v>0</v>
      </c>
      <c r="O46" s="18">
        <f t="shared" si="0"/>
        <v>41</v>
      </c>
    </row>
    <row r="47" spans="1:15" x14ac:dyDescent="0.25">
      <c r="A47">
        <v>999</v>
      </c>
      <c r="B47">
        <v>68324</v>
      </c>
      <c r="C47">
        <v>3</v>
      </c>
      <c r="D47" t="s">
        <v>108</v>
      </c>
      <c r="E47" t="s">
        <v>11</v>
      </c>
      <c r="F47">
        <v>99</v>
      </c>
      <c r="G47" t="s">
        <v>12</v>
      </c>
      <c r="H47" t="s">
        <v>67</v>
      </c>
      <c r="I47" t="s">
        <v>67</v>
      </c>
      <c r="K47" s="18">
        <v>0</v>
      </c>
      <c r="N47" s="18">
        <f>IFERROR(VLOOKUP(B47,AthListWomen[],1,FALSE),0)</f>
        <v>68324</v>
      </c>
      <c r="O47" s="18">
        <f t="shared" si="0"/>
        <v>0</v>
      </c>
    </row>
    <row r="48" spans="1:15" x14ac:dyDescent="0.25">
      <c r="A48">
        <v>999</v>
      </c>
      <c r="B48">
        <v>69326</v>
      </c>
      <c r="C48">
        <v>50</v>
      </c>
      <c r="D48" t="s">
        <v>151</v>
      </c>
      <c r="E48" t="s">
        <v>129</v>
      </c>
      <c r="F48">
        <v>99</v>
      </c>
      <c r="G48" t="s">
        <v>12</v>
      </c>
      <c r="H48" t="s">
        <v>67</v>
      </c>
      <c r="I48" t="s">
        <v>67</v>
      </c>
      <c r="K48" s="18">
        <v>0</v>
      </c>
      <c r="N48" s="18">
        <f>IFERROR(VLOOKUP(B48,AthListWomen[],1,FALSE),0)</f>
        <v>69326</v>
      </c>
      <c r="O48" s="18">
        <f t="shared" si="0"/>
        <v>0</v>
      </c>
    </row>
    <row r="49" spans="1:15" x14ac:dyDescent="0.25">
      <c r="A49">
        <v>999</v>
      </c>
      <c r="B49">
        <v>65802</v>
      </c>
      <c r="C49">
        <v>14</v>
      </c>
      <c r="D49" t="s">
        <v>106</v>
      </c>
      <c r="E49" t="s">
        <v>29</v>
      </c>
      <c r="F49">
        <v>99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IFERROR(VLOOKUP(B49,AthListWomen[],1,FALSE),0)</f>
        <v>65802</v>
      </c>
      <c r="O49" s="18">
        <f t="shared" si="0"/>
        <v>0</v>
      </c>
    </row>
    <row r="50" spans="1:15" x14ac:dyDescent="0.25">
      <c r="A50">
        <v>999</v>
      </c>
      <c r="B50">
        <v>65985</v>
      </c>
      <c r="C50">
        <v>15</v>
      </c>
      <c r="D50" t="s">
        <v>102</v>
      </c>
      <c r="E50" t="s">
        <v>22</v>
      </c>
      <c r="F50">
        <v>99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IFERROR(VLOOKUP(B50,AthListWomen[],1,FALSE),0)</f>
        <v>65985</v>
      </c>
      <c r="O50" s="18">
        <f t="shared" si="0"/>
        <v>0</v>
      </c>
    </row>
    <row r="51" spans="1:15" x14ac:dyDescent="0.25">
      <c r="A51">
        <v>999</v>
      </c>
      <c r="B51">
        <v>66910</v>
      </c>
      <c r="C51">
        <v>30</v>
      </c>
      <c r="D51" t="s">
        <v>136</v>
      </c>
      <c r="E51" t="s">
        <v>40</v>
      </c>
      <c r="F51">
        <v>0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IFERROR(VLOOKUP(B51,AthListWomen[],1,FALSE),0)</f>
        <v>66910</v>
      </c>
      <c r="O51" s="18">
        <f t="shared" si="0"/>
        <v>0</v>
      </c>
    </row>
    <row r="52" spans="1:15" x14ac:dyDescent="0.25">
      <c r="A52">
        <v>999</v>
      </c>
      <c r="B52">
        <v>65855</v>
      </c>
      <c r="C52">
        <v>32</v>
      </c>
      <c r="D52" t="s">
        <v>152</v>
      </c>
      <c r="E52" t="s">
        <v>22</v>
      </c>
      <c r="F52">
        <v>99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IFERROR(VLOOKUP(B52,AthListWomen[],1,FALSE),0)</f>
        <v>65855</v>
      </c>
      <c r="O52" s="18">
        <f t="shared" si="0"/>
        <v>0</v>
      </c>
    </row>
    <row r="53" spans="1:15" x14ac:dyDescent="0.25">
      <c r="A53">
        <v>999</v>
      </c>
      <c r="B53">
        <v>78054</v>
      </c>
      <c r="C53">
        <v>35</v>
      </c>
      <c r="D53" t="s">
        <v>158</v>
      </c>
      <c r="E53" t="s">
        <v>16</v>
      </c>
      <c r="F53">
        <v>99</v>
      </c>
      <c r="G53" t="s">
        <v>12</v>
      </c>
      <c r="H53" t="s">
        <v>66</v>
      </c>
      <c r="I53" t="s">
        <v>67</v>
      </c>
      <c r="K53" s="18">
        <v>0</v>
      </c>
      <c r="N53" s="18">
        <f>IFERROR(VLOOKUP(B53,AthListWomen[],1,FALSE),0)</f>
        <v>78054</v>
      </c>
      <c r="O53" s="18">
        <f t="shared" si="0"/>
        <v>0</v>
      </c>
    </row>
    <row r="54" spans="1:15" x14ac:dyDescent="0.25">
      <c r="A54">
        <v>999</v>
      </c>
      <c r="B54">
        <v>74210</v>
      </c>
      <c r="C54">
        <v>44</v>
      </c>
      <c r="D54" t="s">
        <v>154</v>
      </c>
      <c r="E54" t="s">
        <v>40</v>
      </c>
      <c r="F54">
        <v>0</v>
      </c>
      <c r="G54" t="s">
        <v>12</v>
      </c>
      <c r="H54" t="s">
        <v>66</v>
      </c>
      <c r="I54" t="s">
        <v>67</v>
      </c>
      <c r="K54" s="18">
        <v>0</v>
      </c>
      <c r="N54" s="18">
        <f>IFERROR(VLOOKUP(B54,AthListWomen[],1,FALSE),0)</f>
        <v>74210</v>
      </c>
      <c r="O54" s="18">
        <f t="shared" si="0"/>
        <v>0</v>
      </c>
    </row>
    <row r="55" spans="1:15" x14ac:dyDescent="0.25">
      <c r="A55">
        <v>999</v>
      </c>
      <c r="B55">
        <v>67107</v>
      </c>
      <c r="C55">
        <v>54</v>
      </c>
      <c r="D55" t="s">
        <v>160</v>
      </c>
      <c r="E55" t="s">
        <v>37</v>
      </c>
      <c r="F55">
        <v>0</v>
      </c>
      <c r="G55" t="s">
        <v>12</v>
      </c>
      <c r="H55" t="s">
        <v>66</v>
      </c>
      <c r="I55" t="s">
        <v>67</v>
      </c>
      <c r="K55" s="18">
        <v>0</v>
      </c>
      <c r="N55" s="18">
        <f>IFERROR(VLOOKUP(B55,AthListWomen[],1,FALSE),0)</f>
        <v>67107</v>
      </c>
      <c r="O55" s="18">
        <f t="shared" si="0"/>
        <v>0</v>
      </c>
    </row>
    <row r="56" spans="1:15" x14ac:dyDescent="0.25">
      <c r="A56">
        <v>999</v>
      </c>
      <c r="B56">
        <v>67150</v>
      </c>
      <c r="C56">
        <v>40</v>
      </c>
      <c r="D56" t="s">
        <v>161</v>
      </c>
      <c r="E56" t="s">
        <v>25</v>
      </c>
      <c r="F56">
        <v>0</v>
      </c>
      <c r="G56" t="s">
        <v>12</v>
      </c>
      <c r="H56" t="s">
        <v>603</v>
      </c>
      <c r="I56" t="s">
        <v>67</v>
      </c>
      <c r="K56" s="18">
        <v>0</v>
      </c>
      <c r="N56" s="18">
        <f>IFERROR(VLOOKUP(B56,AthListWomen[],1,FALSE),0)</f>
        <v>67150</v>
      </c>
      <c r="O56" s="18">
        <f t="shared" si="0"/>
        <v>0</v>
      </c>
    </row>
    <row r="57" spans="1:15" x14ac:dyDescent="0.25">
      <c r="A57">
        <v>999</v>
      </c>
      <c r="B57">
        <v>71345</v>
      </c>
      <c r="C57">
        <v>57</v>
      </c>
      <c r="D57" t="s">
        <v>155</v>
      </c>
      <c r="E57" t="s">
        <v>145</v>
      </c>
      <c r="F57">
        <v>0</v>
      </c>
      <c r="G57" t="s">
        <v>12</v>
      </c>
      <c r="H57" t="s">
        <v>603</v>
      </c>
      <c r="I57" t="s">
        <v>67</v>
      </c>
      <c r="K57" s="18">
        <v>0</v>
      </c>
      <c r="N57" s="18">
        <f>IFERROR(VLOOKUP(B57,AthListWomen[],1,FALSE),0)</f>
        <v>0</v>
      </c>
      <c r="O57" s="18">
        <f t="shared" si="0"/>
        <v>0</v>
      </c>
    </row>
    <row r="58" spans="1:15" x14ac:dyDescent="0.25">
      <c r="A58">
        <v>999</v>
      </c>
      <c r="B58">
        <v>65471</v>
      </c>
      <c r="C58">
        <v>16</v>
      </c>
      <c r="D58" t="s">
        <v>117</v>
      </c>
      <c r="E58" t="s">
        <v>14</v>
      </c>
      <c r="F58">
        <v>99</v>
      </c>
      <c r="G58" t="s">
        <v>12</v>
      </c>
      <c r="H58" s="1">
        <v>6.9768518518518519E-4</v>
      </c>
      <c r="I58" t="s">
        <v>66</v>
      </c>
      <c r="K58" s="18">
        <v>0</v>
      </c>
      <c r="N58" s="18">
        <f>IFERROR(VLOOKUP(B58,AthListWomen[],1,FALSE),0)</f>
        <v>65471</v>
      </c>
      <c r="O58" s="18">
        <f t="shared" si="0"/>
        <v>0</v>
      </c>
    </row>
    <row r="59" spans="1:15" x14ac:dyDescent="0.25">
      <c r="A59">
        <v>999</v>
      </c>
      <c r="B59">
        <v>73720</v>
      </c>
      <c r="C59">
        <v>58</v>
      </c>
      <c r="D59" t="s">
        <v>144</v>
      </c>
      <c r="E59" t="s">
        <v>145</v>
      </c>
      <c r="F59">
        <v>99</v>
      </c>
      <c r="G59" t="s">
        <v>12</v>
      </c>
      <c r="H59" s="1">
        <v>8.833333333333333E-4</v>
      </c>
      <c r="I59" t="s">
        <v>66</v>
      </c>
      <c r="K59" s="18">
        <v>0</v>
      </c>
      <c r="N59" s="18">
        <f>IFERROR(VLOOKUP(B59,AthListWomen[],1,FALSE),0)</f>
        <v>0</v>
      </c>
      <c r="O59" s="18">
        <f t="shared" si="0"/>
        <v>0</v>
      </c>
    </row>
    <row r="60" spans="1:15" x14ac:dyDescent="0.25">
      <c r="A60" s="18">
        <v>999</v>
      </c>
      <c r="B60" s="18">
        <v>67580</v>
      </c>
      <c r="C60" s="18">
        <v>12</v>
      </c>
      <c r="D60" s="18" t="s">
        <v>100</v>
      </c>
      <c r="E60" s="18" t="s">
        <v>40</v>
      </c>
      <c r="F60" s="18">
        <v>99</v>
      </c>
      <c r="G60" s="18" t="s">
        <v>12</v>
      </c>
      <c r="H60" s="18">
        <v>54.12</v>
      </c>
      <c r="I60" s="18" t="s">
        <v>604</v>
      </c>
      <c r="J60" s="18"/>
      <c r="K60" s="18">
        <v>0</v>
      </c>
      <c r="N60" s="18">
        <f>IFERROR(VLOOKUP(#REF!,AthListWomen[],1,FALSE),0)</f>
        <v>0</v>
      </c>
      <c r="O60" s="18">
        <f>IF(N60&gt;0,IF(#REF!&gt;0,IF(#REF!&lt;999,IF(#REF!=A59,IF(N59&gt;0,O59,O59+1),IF(A59=A58,O59+2,O59+1)),0),O59),O59)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IF(N61&gt;0,IF(#REF!&gt;0,IF(#REF!&lt;999,IF(#REF!=#REF!,IF(N60&gt;0,O60,O60+1),IF(#REF!=A59,O60+2,O60+1)),0),O60),O60)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6" sqref="M6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67237</v>
      </c>
      <c r="C3">
        <v>10</v>
      </c>
      <c r="D3" t="s">
        <v>91</v>
      </c>
      <c r="E3" t="s">
        <v>16</v>
      </c>
      <c r="F3">
        <v>99</v>
      </c>
      <c r="G3" t="s">
        <v>12</v>
      </c>
      <c r="H3">
        <v>59.1</v>
      </c>
      <c r="I3" s="1">
        <v>6.9918981481481481E-4</v>
      </c>
      <c r="J3" s="1"/>
      <c r="K3" s="18">
        <v>0</v>
      </c>
      <c r="N3" s="18">
        <f>IFERROR(VLOOKUP(B3,AthListMen[],1,FALSE),0)</f>
        <v>67237</v>
      </c>
      <c r="O3" s="18">
        <f t="shared" ref="O3:O56" si="0">IF(N3&gt;0,IF(A3&gt;0,IF(A3&lt;999,IF(A3=A2,IF(N2&gt;0,O2,O2+1),IF(A2=A1,O2+2,O2+1)),0),O2),O2)</f>
        <v>1</v>
      </c>
    </row>
    <row r="4" spans="1:15" x14ac:dyDescent="0.25">
      <c r="A4">
        <v>2</v>
      </c>
      <c r="B4">
        <v>67898</v>
      </c>
      <c r="C4">
        <v>16</v>
      </c>
      <c r="D4" t="s">
        <v>71</v>
      </c>
      <c r="E4" t="s">
        <v>11</v>
      </c>
      <c r="F4">
        <v>0</v>
      </c>
      <c r="G4" t="s">
        <v>12</v>
      </c>
      <c r="H4" s="1">
        <v>7.1967592592592602E-4</v>
      </c>
      <c r="I4">
        <v>57.96</v>
      </c>
      <c r="J4" s="1"/>
      <c r="K4" s="18">
        <v>5.17</v>
      </c>
      <c r="N4" s="18">
        <f>IFERROR(VLOOKUP(B4,AthListMen[],1,FALSE),0)</f>
        <v>67898</v>
      </c>
      <c r="O4" s="18">
        <f t="shared" si="0"/>
        <v>2</v>
      </c>
    </row>
    <row r="5" spans="1:15" x14ac:dyDescent="0.25">
      <c r="A5">
        <v>3</v>
      </c>
      <c r="B5">
        <v>67003</v>
      </c>
      <c r="C5">
        <v>12</v>
      </c>
      <c r="D5" t="s">
        <v>65</v>
      </c>
      <c r="E5" t="s">
        <v>16</v>
      </c>
      <c r="F5">
        <v>99</v>
      </c>
      <c r="G5" t="s">
        <v>12</v>
      </c>
      <c r="H5" s="1">
        <v>7.1388888888888891E-4</v>
      </c>
      <c r="I5">
        <v>59.11</v>
      </c>
      <c r="J5" s="1"/>
      <c r="K5" s="18">
        <v>10.5</v>
      </c>
      <c r="N5" s="18">
        <f>IFERROR(VLOOKUP(B5,AthListMen[],1,FALSE),0)</f>
        <v>67003</v>
      </c>
      <c r="O5" s="18">
        <f t="shared" si="0"/>
        <v>3</v>
      </c>
    </row>
    <row r="6" spans="1:15" x14ac:dyDescent="0.25">
      <c r="A6">
        <v>4</v>
      </c>
      <c r="B6">
        <v>71926</v>
      </c>
      <c r="C6">
        <v>8</v>
      </c>
      <c r="D6" t="s">
        <v>15</v>
      </c>
      <c r="E6" t="s">
        <v>16</v>
      </c>
      <c r="F6">
        <v>99</v>
      </c>
      <c r="G6" t="s">
        <v>12</v>
      </c>
      <c r="H6" s="1">
        <v>7.2418981481481477E-4</v>
      </c>
      <c r="I6">
        <v>58.84</v>
      </c>
      <c r="J6" s="1"/>
      <c r="K6" s="18">
        <v>15.58</v>
      </c>
      <c r="N6" s="18">
        <f>IFERROR(VLOOKUP(B6,AthListMen[],1,FALSE),0)</f>
        <v>71926</v>
      </c>
      <c r="O6" s="18">
        <f t="shared" si="0"/>
        <v>4</v>
      </c>
    </row>
    <row r="7" spans="1:15" x14ac:dyDescent="0.25">
      <c r="A7">
        <v>5</v>
      </c>
      <c r="B7">
        <v>65464</v>
      </c>
      <c r="C7">
        <v>5</v>
      </c>
      <c r="D7" t="s">
        <v>19</v>
      </c>
      <c r="E7" t="s">
        <v>11</v>
      </c>
      <c r="F7">
        <v>99</v>
      </c>
      <c r="G7" t="s">
        <v>12</v>
      </c>
      <c r="H7" s="1">
        <v>7.1620370370370371E-4</v>
      </c>
      <c r="I7">
        <v>59.72</v>
      </c>
      <c r="J7" s="1"/>
      <c r="K7" s="18">
        <v>17.14</v>
      </c>
      <c r="N7" s="18">
        <f>IFERROR(VLOOKUP(B7,AthListMen[],1,FALSE),0)</f>
        <v>65464</v>
      </c>
      <c r="O7" s="18">
        <f t="shared" si="0"/>
        <v>5</v>
      </c>
    </row>
    <row r="8" spans="1:15" x14ac:dyDescent="0.25">
      <c r="A8">
        <v>6</v>
      </c>
      <c r="B8">
        <v>65169</v>
      </c>
      <c r="C8">
        <v>2</v>
      </c>
      <c r="D8" t="s">
        <v>31</v>
      </c>
      <c r="E8" t="s">
        <v>25</v>
      </c>
      <c r="F8">
        <v>99</v>
      </c>
      <c r="G8" t="s">
        <v>12</v>
      </c>
      <c r="H8" s="1">
        <v>7.4027777777777774E-4</v>
      </c>
      <c r="I8">
        <v>58.37</v>
      </c>
      <c r="J8" s="1"/>
      <c r="K8" s="18">
        <v>23.12</v>
      </c>
      <c r="N8" s="18">
        <f>IFERROR(VLOOKUP(B8,AthListMen[],1,FALSE),0)</f>
        <v>65169</v>
      </c>
      <c r="O8" s="18">
        <f t="shared" si="0"/>
        <v>6</v>
      </c>
    </row>
    <row r="9" spans="1:15" x14ac:dyDescent="0.25">
      <c r="A9">
        <v>7</v>
      </c>
      <c r="B9">
        <v>65010</v>
      </c>
      <c r="C9">
        <v>9</v>
      </c>
      <c r="D9" t="s">
        <v>17</v>
      </c>
      <c r="E9" t="s">
        <v>14</v>
      </c>
      <c r="F9">
        <v>99</v>
      </c>
      <c r="G9" t="s">
        <v>12</v>
      </c>
      <c r="H9" s="1">
        <v>7.3391203703703693E-4</v>
      </c>
      <c r="I9">
        <v>59.42</v>
      </c>
      <c r="J9" s="1"/>
      <c r="K9" s="18">
        <v>27.22</v>
      </c>
      <c r="N9" s="18">
        <f>IFERROR(VLOOKUP(B9,AthListMen[],1,FALSE),0)</f>
        <v>65010</v>
      </c>
      <c r="O9" s="18">
        <f t="shared" si="0"/>
        <v>7</v>
      </c>
    </row>
    <row r="10" spans="1:15" x14ac:dyDescent="0.25">
      <c r="A10">
        <v>8</v>
      </c>
      <c r="B10">
        <v>67057</v>
      </c>
      <c r="C10">
        <v>17</v>
      </c>
      <c r="D10" t="s">
        <v>24</v>
      </c>
      <c r="E10" t="s">
        <v>25</v>
      </c>
      <c r="F10">
        <v>99</v>
      </c>
      <c r="G10" t="s">
        <v>12</v>
      </c>
      <c r="H10" s="1">
        <v>7.2847222222222226E-4</v>
      </c>
      <c r="I10" s="1">
        <v>6.9594907407407409E-4</v>
      </c>
      <c r="J10" s="1"/>
      <c r="K10" s="18">
        <v>29.19</v>
      </c>
      <c r="N10" s="18">
        <f>IFERROR(VLOOKUP(B10,AthListMen[],1,FALSE),0)</f>
        <v>67057</v>
      </c>
      <c r="O10" s="18">
        <f t="shared" si="0"/>
        <v>8</v>
      </c>
    </row>
    <row r="11" spans="1:15" x14ac:dyDescent="0.25">
      <c r="A11">
        <v>9</v>
      </c>
      <c r="B11">
        <v>104597</v>
      </c>
      <c r="C11">
        <v>7</v>
      </c>
      <c r="D11" t="s">
        <v>68</v>
      </c>
      <c r="E11" t="s">
        <v>16</v>
      </c>
      <c r="F11">
        <v>98</v>
      </c>
      <c r="G11" t="s">
        <v>43</v>
      </c>
      <c r="H11" s="1">
        <v>7.2118055555555553E-4</v>
      </c>
      <c r="I11" s="1">
        <v>7.0462962962962959E-4</v>
      </c>
      <c r="J11" s="1"/>
      <c r="K11" s="18">
        <v>30.18</v>
      </c>
      <c r="N11" s="18">
        <f>IFERROR(VLOOKUP(B11,AthListMen[],1,FALSE),0)</f>
        <v>0</v>
      </c>
      <c r="O11" s="18">
        <f t="shared" si="0"/>
        <v>8</v>
      </c>
    </row>
    <row r="12" spans="1:15" x14ac:dyDescent="0.25">
      <c r="A12">
        <v>10</v>
      </c>
      <c r="B12">
        <v>65339</v>
      </c>
      <c r="C12">
        <v>6</v>
      </c>
      <c r="D12" t="s">
        <v>13</v>
      </c>
      <c r="E12" t="s">
        <v>14</v>
      </c>
      <c r="F12">
        <v>0</v>
      </c>
      <c r="G12" t="s">
        <v>12</v>
      </c>
      <c r="H12" s="1">
        <v>7.291666666666667E-4</v>
      </c>
      <c r="I12" s="1">
        <v>6.994212962962964E-4</v>
      </c>
      <c r="J12" s="1"/>
      <c r="K12" s="18">
        <v>32.14</v>
      </c>
      <c r="N12" s="18">
        <f>IFERROR(VLOOKUP(B12,AthListMen[],1,FALSE),0)</f>
        <v>65339</v>
      </c>
      <c r="O12" s="18">
        <f t="shared" si="0"/>
        <v>9</v>
      </c>
    </row>
    <row r="13" spans="1:15" x14ac:dyDescent="0.25">
      <c r="A13">
        <v>11</v>
      </c>
      <c r="B13">
        <v>67569</v>
      </c>
      <c r="C13">
        <v>14</v>
      </c>
      <c r="D13" t="s">
        <v>69</v>
      </c>
      <c r="E13" t="s">
        <v>40</v>
      </c>
      <c r="F13">
        <v>99</v>
      </c>
      <c r="G13" t="s">
        <v>12</v>
      </c>
      <c r="H13" s="1">
        <v>7.3692129629629628E-4</v>
      </c>
      <c r="I13" s="1">
        <v>6.9641203703703694E-4</v>
      </c>
      <c r="J13" s="1"/>
      <c r="K13" s="18">
        <v>35.51</v>
      </c>
      <c r="N13" s="18">
        <f>IFERROR(VLOOKUP(B13,AthListMen[],1,FALSE),0)</f>
        <v>67569</v>
      </c>
      <c r="O13" s="18">
        <f t="shared" si="0"/>
        <v>10</v>
      </c>
    </row>
    <row r="14" spans="1:15" x14ac:dyDescent="0.25">
      <c r="A14">
        <v>12</v>
      </c>
      <c r="B14">
        <v>65007</v>
      </c>
      <c r="C14">
        <v>23</v>
      </c>
      <c r="D14" t="s">
        <v>41</v>
      </c>
      <c r="E14" t="s">
        <v>25</v>
      </c>
      <c r="F14">
        <v>0</v>
      </c>
      <c r="G14" t="s">
        <v>12</v>
      </c>
      <c r="H14" s="1">
        <v>7.3252314814814805E-4</v>
      </c>
      <c r="I14" s="1">
        <v>7.0416666666666674E-4</v>
      </c>
      <c r="J14" s="1"/>
      <c r="K14" s="18">
        <v>37.880000000000003</v>
      </c>
      <c r="N14" s="18">
        <f>IFERROR(VLOOKUP(B14,AthListMen[],1,FALSE),0)</f>
        <v>65007</v>
      </c>
      <c r="O14" s="18">
        <f t="shared" si="0"/>
        <v>11</v>
      </c>
    </row>
    <row r="15" spans="1:15" x14ac:dyDescent="0.25">
      <c r="A15">
        <v>13</v>
      </c>
      <c r="B15">
        <v>67162</v>
      </c>
      <c r="C15">
        <v>21</v>
      </c>
      <c r="D15" t="s">
        <v>92</v>
      </c>
      <c r="E15" t="s">
        <v>40</v>
      </c>
      <c r="F15">
        <v>0</v>
      </c>
      <c r="G15" t="s">
        <v>12</v>
      </c>
      <c r="H15" s="1">
        <v>7.3518518518518518E-4</v>
      </c>
      <c r="I15" s="1">
        <v>7.0254629629629627E-4</v>
      </c>
      <c r="J15" s="1"/>
      <c r="K15" s="18">
        <v>38.619999999999997</v>
      </c>
      <c r="N15" s="18">
        <f>IFERROR(VLOOKUP(B15,AthListMen[],1,FALSE),0)</f>
        <v>67162</v>
      </c>
      <c r="O15" s="18">
        <f t="shared" si="0"/>
        <v>12</v>
      </c>
    </row>
    <row r="16" spans="1:15" x14ac:dyDescent="0.25">
      <c r="A16">
        <v>14</v>
      </c>
      <c r="B16">
        <v>65452</v>
      </c>
      <c r="C16">
        <v>30</v>
      </c>
      <c r="D16" t="s">
        <v>78</v>
      </c>
      <c r="E16" t="s">
        <v>25</v>
      </c>
      <c r="F16">
        <v>0</v>
      </c>
      <c r="G16" t="s">
        <v>12</v>
      </c>
      <c r="H16" s="1">
        <v>7.3877314814814823E-4</v>
      </c>
      <c r="I16" s="1">
        <v>7.003472222222221E-4</v>
      </c>
      <c r="J16" s="1"/>
      <c r="K16" s="18">
        <v>39.61</v>
      </c>
      <c r="N16" s="18">
        <f>IFERROR(VLOOKUP(B16,AthListMen[],1,FALSE),0)</f>
        <v>65452</v>
      </c>
      <c r="O16" s="18">
        <f t="shared" si="0"/>
        <v>13</v>
      </c>
    </row>
    <row r="17" spans="1:15" x14ac:dyDescent="0.25">
      <c r="A17">
        <v>15</v>
      </c>
      <c r="B17">
        <v>65931</v>
      </c>
      <c r="C17">
        <v>13</v>
      </c>
      <c r="D17" t="s">
        <v>21</v>
      </c>
      <c r="E17" t="s">
        <v>22</v>
      </c>
      <c r="F17">
        <v>99</v>
      </c>
      <c r="G17" t="s">
        <v>12</v>
      </c>
      <c r="H17" s="1">
        <v>7.5613425925925924E-4</v>
      </c>
      <c r="I17" s="1">
        <v>7.1064814814814819E-4</v>
      </c>
      <c r="J17" s="1"/>
      <c r="K17" s="18">
        <v>59.21</v>
      </c>
      <c r="N17" s="18">
        <f>IFERROR(VLOOKUP(B17,AthListMen[],1,FALSE),0)</f>
        <v>65931</v>
      </c>
      <c r="O17" s="18">
        <f t="shared" si="0"/>
        <v>14</v>
      </c>
    </row>
    <row r="18" spans="1:15" x14ac:dyDescent="0.25">
      <c r="A18">
        <v>16</v>
      </c>
      <c r="B18">
        <v>65357</v>
      </c>
      <c r="C18">
        <v>3</v>
      </c>
      <c r="D18" t="s">
        <v>30</v>
      </c>
      <c r="E18" t="s">
        <v>14</v>
      </c>
      <c r="F18">
        <v>99</v>
      </c>
      <c r="G18" t="s">
        <v>12</v>
      </c>
      <c r="H18" s="1">
        <v>7.6458333333333326E-4</v>
      </c>
      <c r="I18" s="1">
        <v>7.0416666666666674E-4</v>
      </c>
      <c r="J18" s="1"/>
      <c r="K18" s="18">
        <v>60.6</v>
      </c>
      <c r="N18" s="18">
        <f>IFERROR(VLOOKUP(B18,AthListMen[],1,FALSE),0)</f>
        <v>65357</v>
      </c>
      <c r="O18" s="18">
        <f t="shared" si="0"/>
        <v>15</v>
      </c>
    </row>
    <row r="19" spans="1:15" x14ac:dyDescent="0.25">
      <c r="A19">
        <v>17</v>
      </c>
      <c r="B19">
        <v>65106</v>
      </c>
      <c r="C19">
        <v>18</v>
      </c>
      <c r="D19" t="s">
        <v>18</v>
      </c>
      <c r="E19" t="s">
        <v>16</v>
      </c>
      <c r="F19">
        <v>99</v>
      </c>
      <c r="G19" t="s">
        <v>12</v>
      </c>
      <c r="H19" s="1">
        <v>7.4386574074074069E-4</v>
      </c>
      <c r="I19" s="1">
        <v>7.2500000000000006E-4</v>
      </c>
      <c r="J19" s="1"/>
      <c r="K19" s="18">
        <v>60.68</v>
      </c>
      <c r="N19" s="18">
        <f>IFERROR(VLOOKUP(B19,AthListMen[],1,FALSE),0)</f>
        <v>65106</v>
      </c>
      <c r="O19" s="18">
        <f t="shared" si="0"/>
        <v>16</v>
      </c>
    </row>
    <row r="20" spans="1:15" x14ac:dyDescent="0.25">
      <c r="A20">
        <v>18</v>
      </c>
      <c r="B20">
        <v>65183</v>
      </c>
      <c r="C20">
        <v>44</v>
      </c>
      <c r="D20" t="s">
        <v>46</v>
      </c>
      <c r="E20" t="s">
        <v>33</v>
      </c>
      <c r="F20">
        <v>99</v>
      </c>
      <c r="G20" t="s">
        <v>12</v>
      </c>
      <c r="H20" s="1">
        <v>7.571759259259259E-4</v>
      </c>
      <c r="I20" s="1">
        <v>7.1712962962962963E-4</v>
      </c>
      <c r="J20" s="1"/>
      <c r="K20" s="18">
        <v>64.540000000000006</v>
      </c>
      <c r="N20" s="18">
        <f>IFERROR(VLOOKUP(B20,AthListMen[],1,FALSE),0)</f>
        <v>65183</v>
      </c>
      <c r="O20" s="18">
        <f t="shared" si="0"/>
        <v>17</v>
      </c>
    </row>
    <row r="21" spans="1:15" x14ac:dyDescent="0.25">
      <c r="A21">
        <v>19</v>
      </c>
      <c r="B21">
        <v>67171</v>
      </c>
      <c r="C21">
        <v>22</v>
      </c>
      <c r="D21" t="s">
        <v>36</v>
      </c>
      <c r="E21" t="s">
        <v>37</v>
      </c>
      <c r="F21">
        <v>0</v>
      </c>
      <c r="G21" t="s">
        <v>12</v>
      </c>
      <c r="H21" s="1">
        <v>7.577546296296296E-4</v>
      </c>
      <c r="I21" s="1">
        <v>7.2465277777777795E-4</v>
      </c>
      <c r="J21" s="1"/>
      <c r="K21" s="18">
        <v>70.28</v>
      </c>
      <c r="N21" s="18">
        <f>IFERROR(VLOOKUP(B21,AthListMen[],1,FALSE),0)</f>
        <v>67171</v>
      </c>
      <c r="O21" s="18">
        <f t="shared" si="0"/>
        <v>18</v>
      </c>
    </row>
    <row r="22" spans="1:15" x14ac:dyDescent="0.25">
      <c r="A22">
        <v>20</v>
      </c>
      <c r="B22">
        <v>65052</v>
      </c>
      <c r="C22">
        <v>37</v>
      </c>
      <c r="D22" t="s">
        <v>79</v>
      </c>
      <c r="E22" t="s">
        <v>25</v>
      </c>
      <c r="F22">
        <v>99</v>
      </c>
      <c r="G22" t="s">
        <v>12</v>
      </c>
      <c r="H22" s="1">
        <v>7.7743055555555551E-4</v>
      </c>
      <c r="I22" s="1">
        <v>7.0671296296296292E-4</v>
      </c>
      <c r="J22" s="1"/>
      <c r="K22" s="18">
        <v>71.510000000000005</v>
      </c>
      <c r="N22" s="18">
        <f>IFERROR(VLOOKUP(B22,AthListMen[],1,FALSE),0)</f>
        <v>65052</v>
      </c>
      <c r="O22" s="18">
        <f t="shared" si="0"/>
        <v>19</v>
      </c>
    </row>
    <row r="23" spans="1:15" x14ac:dyDescent="0.25">
      <c r="A23">
        <v>21</v>
      </c>
      <c r="B23">
        <v>67020</v>
      </c>
      <c r="C23">
        <v>25</v>
      </c>
      <c r="D23" t="s">
        <v>75</v>
      </c>
      <c r="E23" t="s">
        <v>76</v>
      </c>
      <c r="F23">
        <v>0</v>
      </c>
      <c r="G23" t="s">
        <v>12</v>
      </c>
      <c r="H23" s="1">
        <v>7.6863425925925927E-4</v>
      </c>
      <c r="I23" s="1">
        <v>7.3946759259259267E-4</v>
      </c>
      <c r="J23" s="1"/>
      <c r="K23" s="18">
        <v>88.48</v>
      </c>
      <c r="N23" s="18">
        <f>IFERROR(VLOOKUP(B23,AthListMen[],1,FALSE),0)</f>
        <v>67020</v>
      </c>
      <c r="O23" s="18">
        <f t="shared" si="0"/>
        <v>20</v>
      </c>
    </row>
    <row r="24" spans="1:15" x14ac:dyDescent="0.25">
      <c r="A24">
        <v>22</v>
      </c>
      <c r="B24">
        <v>66978</v>
      </c>
      <c r="C24">
        <v>28</v>
      </c>
      <c r="D24" t="s">
        <v>23</v>
      </c>
      <c r="E24" t="s">
        <v>16</v>
      </c>
      <c r="F24">
        <v>99</v>
      </c>
      <c r="G24" t="s">
        <v>12</v>
      </c>
      <c r="H24" s="1">
        <v>7.7928240740740746E-4</v>
      </c>
      <c r="I24" s="1">
        <v>7.332175925925926E-4</v>
      </c>
      <c r="J24" s="1"/>
      <c r="K24" s="18">
        <v>91.6</v>
      </c>
      <c r="N24" s="18">
        <f>IFERROR(VLOOKUP(B24,AthListMen[],1,FALSE),0)</f>
        <v>66978</v>
      </c>
      <c r="O24" s="18">
        <f t="shared" si="0"/>
        <v>21</v>
      </c>
    </row>
    <row r="25" spans="1:15" x14ac:dyDescent="0.25">
      <c r="A25">
        <v>23</v>
      </c>
      <c r="B25">
        <v>79048</v>
      </c>
      <c r="C25">
        <v>36</v>
      </c>
      <c r="D25" t="s">
        <v>28</v>
      </c>
      <c r="E25" t="s">
        <v>29</v>
      </c>
      <c r="F25">
        <v>0</v>
      </c>
      <c r="G25" t="s">
        <v>12</v>
      </c>
      <c r="H25" s="1">
        <v>7.7326388888888887E-4</v>
      </c>
      <c r="I25" s="1">
        <v>7.4120370370370366E-4</v>
      </c>
      <c r="J25" s="1"/>
      <c r="K25" s="18">
        <v>92.99</v>
      </c>
      <c r="N25" s="18">
        <f>IFERROR(VLOOKUP(B25,AthListMen[],1,FALSE),0)</f>
        <v>79048</v>
      </c>
      <c r="O25" s="18">
        <f t="shared" si="0"/>
        <v>22</v>
      </c>
    </row>
    <row r="26" spans="1:15" x14ac:dyDescent="0.25">
      <c r="A26">
        <v>24</v>
      </c>
      <c r="B26">
        <v>67117</v>
      </c>
      <c r="C26">
        <v>35</v>
      </c>
      <c r="D26" t="s">
        <v>44</v>
      </c>
      <c r="E26" t="s">
        <v>16</v>
      </c>
      <c r="F26">
        <v>0</v>
      </c>
      <c r="G26" t="s">
        <v>12</v>
      </c>
      <c r="H26" s="1">
        <v>7.8680555555555546E-4</v>
      </c>
      <c r="I26" s="1">
        <v>7.3275462962962964E-4</v>
      </c>
      <c r="J26" s="1"/>
      <c r="K26" s="18">
        <v>96.6</v>
      </c>
      <c r="N26" s="18">
        <f>IFERROR(VLOOKUP(B26,AthListMen[],1,FALSE),0)</f>
        <v>67117</v>
      </c>
      <c r="O26" s="18">
        <f t="shared" si="0"/>
        <v>23</v>
      </c>
    </row>
    <row r="27" spans="1:15" x14ac:dyDescent="0.25">
      <c r="A27">
        <v>25</v>
      </c>
      <c r="B27">
        <v>65852</v>
      </c>
      <c r="C27">
        <v>27</v>
      </c>
      <c r="D27" t="s">
        <v>26</v>
      </c>
      <c r="E27" t="s">
        <v>27</v>
      </c>
      <c r="F27">
        <v>99</v>
      </c>
      <c r="G27" t="s">
        <v>12</v>
      </c>
      <c r="H27" s="1">
        <v>7.8923611111111121E-4</v>
      </c>
      <c r="I27" s="1">
        <v>7.3703703703703691E-4</v>
      </c>
      <c r="J27" s="1"/>
      <c r="K27" s="18">
        <v>101.35</v>
      </c>
      <c r="N27" s="18">
        <f>IFERROR(VLOOKUP(B27,AthListMen[],1,FALSE),0)</f>
        <v>65852</v>
      </c>
      <c r="O27" s="18">
        <f t="shared" si="0"/>
        <v>24</v>
      </c>
    </row>
    <row r="28" spans="1:15" x14ac:dyDescent="0.25">
      <c r="A28">
        <v>26</v>
      </c>
      <c r="B28">
        <v>65835</v>
      </c>
      <c r="C28">
        <v>24</v>
      </c>
      <c r="D28" t="s">
        <v>34</v>
      </c>
      <c r="E28" t="s">
        <v>27</v>
      </c>
      <c r="F28">
        <v>0</v>
      </c>
      <c r="G28" t="s">
        <v>12</v>
      </c>
      <c r="H28" s="1">
        <v>7.8356481481481495E-4</v>
      </c>
      <c r="I28" s="1">
        <v>7.4317129629629635E-4</v>
      </c>
      <c r="J28" s="1"/>
      <c r="K28" s="18">
        <v>101.68</v>
      </c>
      <c r="N28" s="18">
        <f>IFERROR(VLOOKUP(B28,AthListMen[],1,FALSE),0)</f>
        <v>65835</v>
      </c>
      <c r="O28" s="18">
        <f t="shared" si="0"/>
        <v>25</v>
      </c>
    </row>
    <row r="29" spans="1:15" x14ac:dyDescent="0.25">
      <c r="A29">
        <v>27</v>
      </c>
      <c r="B29">
        <v>72608</v>
      </c>
      <c r="C29">
        <v>33</v>
      </c>
      <c r="D29" t="s">
        <v>605</v>
      </c>
      <c r="E29" t="s">
        <v>25</v>
      </c>
      <c r="F29">
        <v>0</v>
      </c>
      <c r="G29" t="s">
        <v>12</v>
      </c>
      <c r="H29" s="1">
        <v>7.7604166666666663E-4</v>
      </c>
      <c r="I29" s="1">
        <v>7.5231481481481471E-4</v>
      </c>
      <c r="J29" s="1"/>
      <c r="K29" s="18">
        <v>102.83</v>
      </c>
      <c r="N29" s="18">
        <f>IFERROR(VLOOKUP(B29,AthListMen[],1,FALSE),0)</f>
        <v>72608</v>
      </c>
      <c r="O29" s="18">
        <f t="shared" si="0"/>
        <v>26</v>
      </c>
    </row>
    <row r="30" spans="1:15" x14ac:dyDescent="0.25">
      <c r="A30">
        <v>28</v>
      </c>
      <c r="B30">
        <v>65257</v>
      </c>
      <c r="C30">
        <v>32</v>
      </c>
      <c r="D30" t="s">
        <v>35</v>
      </c>
      <c r="E30" t="s">
        <v>14</v>
      </c>
      <c r="F30">
        <v>0</v>
      </c>
      <c r="G30" t="s">
        <v>12</v>
      </c>
      <c r="H30" s="1">
        <v>7.8761574074074075E-4</v>
      </c>
      <c r="I30" s="1">
        <v>7.5937499999999996E-4</v>
      </c>
      <c r="J30" s="1"/>
      <c r="K30" s="18">
        <v>116.03</v>
      </c>
      <c r="N30" s="18">
        <f>IFERROR(VLOOKUP(B30,AthListMen[],1,FALSE),0)</f>
        <v>65257</v>
      </c>
      <c r="O30" s="18">
        <f t="shared" si="0"/>
        <v>27</v>
      </c>
    </row>
    <row r="31" spans="1:15" x14ac:dyDescent="0.25">
      <c r="A31">
        <v>29</v>
      </c>
      <c r="B31">
        <v>69411</v>
      </c>
      <c r="C31">
        <v>20</v>
      </c>
      <c r="D31" t="s">
        <v>38</v>
      </c>
      <c r="E31" t="s">
        <v>14</v>
      </c>
      <c r="F31">
        <v>0</v>
      </c>
      <c r="G31" t="s">
        <v>12</v>
      </c>
      <c r="H31" s="1">
        <v>8.1099537037037034E-4</v>
      </c>
      <c r="I31" s="1">
        <v>7.4756944444444447E-4</v>
      </c>
      <c r="J31" s="1"/>
      <c r="K31" s="18">
        <v>124.23</v>
      </c>
      <c r="N31" s="18">
        <f>IFERROR(VLOOKUP(B31,AthListMen[],1,FALSE),0)</f>
        <v>69411</v>
      </c>
      <c r="O31" s="18">
        <f t="shared" si="0"/>
        <v>28</v>
      </c>
    </row>
    <row r="32" spans="1:15" x14ac:dyDescent="0.25">
      <c r="A32">
        <v>30</v>
      </c>
      <c r="B32">
        <v>72569</v>
      </c>
      <c r="C32">
        <v>38</v>
      </c>
      <c r="D32" t="s">
        <v>45</v>
      </c>
      <c r="E32" t="s">
        <v>27</v>
      </c>
      <c r="F32">
        <v>99</v>
      </c>
      <c r="G32" t="s">
        <v>12</v>
      </c>
      <c r="H32" s="1">
        <v>8.1006944444444453E-4</v>
      </c>
      <c r="I32" s="1">
        <v>7.6712962962962965E-4</v>
      </c>
      <c r="J32" s="1"/>
      <c r="K32" s="18">
        <v>137.43</v>
      </c>
      <c r="N32" s="18">
        <f>IFERROR(VLOOKUP(B32,AthListMen[],1,FALSE),0)</f>
        <v>72569</v>
      </c>
      <c r="O32" s="18">
        <f t="shared" si="0"/>
        <v>29</v>
      </c>
    </row>
    <row r="33" spans="1:15" x14ac:dyDescent="0.25">
      <c r="A33">
        <v>31</v>
      </c>
      <c r="B33">
        <v>67399</v>
      </c>
      <c r="C33">
        <v>31</v>
      </c>
      <c r="D33" t="s">
        <v>50</v>
      </c>
      <c r="E33" t="s">
        <v>22</v>
      </c>
      <c r="F33">
        <v>0</v>
      </c>
      <c r="G33" t="s">
        <v>12</v>
      </c>
      <c r="H33" s="1">
        <v>8.2418981481481492E-4</v>
      </c>
      <c r="I33" s="1">
        <v>7.6261574074074079E-4</v>
      </c>
      <c r="J33" s="1"/>
      <c r="K33" s="18">
        <v>144.24</v>
      </c>
      <c r="N33" s="18">
        <f>IFERROR(VLOOKUP(B33,AthListMen[],1,FALSE),0)</f>
        <v>67399</v>
      </c>
      <c r="O33" s="18">
        <f t="shared" si="0"/>
        <v>30</v>
      </c>
    </row>
    <row r="34" spans="1:15" x14ac:dyDescent="0.25">
      <c r="A34">
        <v>32</v>
      </c>
      <c r="B34">
        <v>67575</v>
      </c>
      <c r="C34">
        <v>48</v>
      </c>
      <c r="D34" t="s">
        <v>60</v>
      </c>
      <c r="E34" t="s">
        <v>25</v>
      </c>
      <c r="F34">
        <v>0</v>
      </c>
      <c r="G34" t="s">
        <v>12</v>
      </c>
      <c r="H34" s="1">
        <v>8.2222222222222213E-4</v>
      </c>
      <c r="I34" s="1">
        <v>7.6562499999999992E-4</v>
      </c>
      <c r="J34" s="1"/>
      <c r="K34" s="18">
        <v>144.97999999999999</v>
      </c>
      <c r="N34" s="18">
        <f>IFERROR(VLOOKUP(B34,AthListMen[],1,FALSE),0)</f>
        <v>67575</v>
      </c>
      <c r="O34" s="18">
        <f t="shared" si="0"/>
        <v>31</v>
      </c>
    </row>
    <row r="35" spans="1:15" x14ac:dyDescent="0.25">
      <c r="A35">
        <v>33</v>
      </c>
      <c r="B35">
        <v>65024</v>
      </c>
      <c r="C35">
        <v>29</v>
      </c>
      <c r="D35" t="s">
        <v>32</v>
      </c>
      <c r="E35" t="s">
        <v>33</v>
      </c>
      <c r="F35">
        <v>0</v>
      </c>
      <c r="G35" t="s">
        <v>12</v>
      </c>
      <c r="H35" s="1">
        <v>8.4907407407407403E-4</v>
      </c>
      <c r="I35" s="1">
        <v>7.7013888888888889E-4</v>
      </c>
      <c r="J35" s="1"/>
      <c r="K35" s="18">
        <v>167.2</v>
      </c>
      <c r="N35" s="18">
        <f>IFERROR(VLOOKUP(B35,AthListMen[],1,FALSE),0)</f>
        <v>65024</v>
      </c>
      <c r="O35" s="18">
        <f t="shared" si="0"/>
        <v>32</v>
      </c>
    </row>
    <row r="36" spans="1:15" x14ac:dyDescent="0.25">
      <c r="A36">
        <v>34</v>
      </c>
      <c r="B36">
        <v>66913</v>
      </c>
      <c r="C36">
        <v>42</v>
      </c>
      <c r="D36" t="s">
        <v>58</v>
      </c>
      <c r="E36" t="s">
        <v>33</v>
      </c>
      <c r="F36">
        <v>99</v>
      </c>
      <c r="G36" t="s">
        <v>12</v>
      </c>
      <c r="H36" s="1">
        <v>8.2754629629629628E-4</v>
      </c>
      <c r="I36" s="1">
        <v>7.9606481481481466E-4</v>
      </c>
      <c r="J36" s="1"/>
      <c r="K36" s="18">
        <v>170.32</v>
      </c>
      <c r="N36" s="18">
        <f>IFERROR(VLOOKUP(B36,AthListMen[],1,FALSE),0)</f>
        <v>66913</v>
      </c>
      <c r="O36" s="18">
        <f t="shared" si="0"/>
        <v>33</v>
      </c>
    </row>
    <row r="37" spans="1:15" x14ac:dyDescent="0.25">
      <c r="A37">
        <v>35</v>
      </c>
      <c r="B37">
        <v>70162</v>
      </c>
      <c r="C37">
        <v>41</v>
      </c>
      <c r="D37" t="s">
        <v>53</v>
      </c>
      <c r="E37" t="s">
        <v>27</v>
      </c>
      <c r="F37">
        <v>99</v>
      </c>
      <c r="G37" t="s">
        <v>12</v>
      </c>
      <c r="H37" s="1">
        <v>8.2881944444444442E-4</v>
      </c>
      <c r="I37" s="1">
        <v>8.0706018518518529E-4</v>
      </c>
      <c r="J37" s="1"/>
      <c r="K37" s="18">
        <v>179.01</v>
      </c>
      <c r="N37" s="18">
        <f>IFERROR(VLOOKUP(B37,AthListMen[],1,FALSE),0)</f>
        <v>70162</v>
      </c>
      <c r="O37" s="18">
        <f t="shared" si="0"/>
        <v>34</v>
      </c>
    </row>
    <row r="38" spans="1:15" x14ac:dyDescent="0.25">
      <c r="A38">
        <v>36</v>
      </c>
      <c r="B38">
        <v>65277</v>
      </c>
      <c r="C38">
        <v>47</v>
      </c>
      <c r="D38" t="s">
        <v>93</v>
      </c>
      <c r="E38" t="s">
        <v>14</v>
      </c>
      <c r="F38">
        <v>99</v>
      </c>
      <c r="G38" t="s">
        <v>12</v>
      </c>
      <c r="H38" s="1">
        <v>8.6342592592592591E-4</v>
      </c>
      <c r="I38" s="1">
        <v>7.753472222222223E-4</v>
      </c>
      <c r="J38" s="1"/>
      <c r="K38" s="18">
        <v>181.06</v>
      </c>
      <c r="N38" s="18">
        <f>IFERROR(VLOOKUP(B38,AthListMen[],1,FALSE),0)</f>
        <v>65277</v>
      </c>
      <c r="O38" s="18">
        <f t="shared" si="0"/>
        <v>35</v>
      </c>
    </row>
    <row r="39" spans="1:15" x14ac:dyDescent="0.25">
      <c r="A39">
        <v>37</v>
      </c>
      <c r="B39">
        <v>65248</v>
      </c>
      <c r="C39">
        <v>46</v>
      </c>
      <c r="D39" t="s">
        <v>59</v>
      </c>
      <c r="E39" t="s">
        <v>33</v>
      </c>
      <c r="F39">
        <v>0</v>
      </c>
      <c r="G39" t="s">
        <v>12</v>
      </c>
      <c r="H39" s="1">
        <v>8.4606481481481479E-4</v>
      </c>
      <c r="I39" s="1">
        <v>8.0925925925925924E-4</v>
      </c>
      <c r="J39" s="1"/>
      <c r="K39" s="18">
        <v>192.79</v>
      </c>
      <c r="N39" s="18">
        <f>IFERROR(VLOOKUP(B39,AthListMen[],1,FALSE),0)</f>
        <v>65248</v>
      </c>
      <c r="O39" s="18">
        <f t="shared" si="0"/>
        <v>36</v>
      </c>
    </row>
    <row r="40" spans="1:15" x14ac:dyDescent="0.25">
      <c r="A40">
        <v>38</v>
      </c>
      <c r="B40">
        <v>84402</v>
      </c>
      <c r="C40">
        <v>55</v>
      </c>
      <c r="D40" t="s">
        <v>85</v>
      </c>
      <c r="E40" t="s">
        <v>29</v>
      </c>
      <c r="F40">
        <v>99</v>
      </c>
      <c r="G40" t="s">
        <v>12</v>
      </c>
      <c r="H40" s="1">
        <v>8.8182870370370368E-4</v>
      </c>
      <c r="I40" s="1">
        <v>7.9502314814814811E-4</v>
      </c>
      <c r="J40" s="1"/>
      <c r="K40" s="18">
        <v>208.04</v>
      </c>
      <c r="N40" s="18">
        <f>IFERROR(VLOOKUP(B40,AthListMen[],1,FALSE),0)</f>
        <v>84402</v>
      </c>
      <c r="O40" s="18">
        <f t="shared" si="0"/>
        <v>37</v>
      </c>
    </row>
    <row r="41" spans="1:15" x14ac:dyDescent="0.25">
      <c r="A41">
        <v>39</v>
      </c>
      <c r="B41">
        <v>65901</v>
      </c>
      <c r="C41">
        <v>51</v>
      </c>
      <c r="D41" t="s">
        <v>57</v>
      </c>
      <c r="E41" t="s">
        <v>27</v>
      </c>
      <c r="F41">
        <v>0</v>
      </c>
      <c r="G41" t="s">
        <v>12</v>
      </c>
      <c r="H41" s="1">
        <v>8.5972222222222222E-4</v>
      </c>
      <c r="I41" s="1">
        <v>8.2870370370370379E-4</v>
      </c>
      <c r="J41" s="1"/>
      <c r="K41" s="18">
        <v>216.24</v>
      </c>
      <c r="N41" s="18">
        <f>IFERROR(VLOOKUP(B41,AthListMen[],1,FALSE),0)</f>
        <v>65901</v>
      </c>
      <c r="O41" s="18">
        <f t="shared" si="0"/>
        <v>38</v>
      </c>
    </row>
    <row r="42" spans="1:15" x14ac:dyDescent="0.25">
      <c r="A42">
        <v>40</v>
      </c>
      <c r="B42">
        <v>85275</v>
      </c>
      <c r="C42">
        <v>53</v>
      </c>
      <c r="D42" t="s">
        <v>62</v>
      </c>
      <c r="E42" t="s">
        <v>40</v>
      </c>
      <c r="F42">
        <v>0</v>
      </c>
      <c r="G42" t="s">
        <v>12</v>
      </c>
      <c r="H42" s="1">
        <v>9.4791666666666668E-4</v>
      </c>
      <c r="I42" s="1">
        <v>8.2800925925925924E-4</v>
      </c>
      <c r="J42" s="1"/>
      <c r="K42" s="18">
        <v>278.23</v>
      </c>
      <c r="N42" s="18">
        <f>IFERROR(VLOOKUP(B42,AthListMen[],1,FALSE),0)</f>
        <v>85275</v>
      </c>
      <c r="O42" s="18">
        <f t="shared" si="0"/>
        <v>39</v>
      </c>
    </row>
    <row r="43" spans="1:15" x14ac:dyDescent="0.25">
      <c r="A43">
        <v>41</v>
      </c>
      <c r="B43">
        <v>65861</v>
      </c>
      <c r="C43">
        <v>54</v>
      </c>
      <c r="D43" t="s">
        <v>95</v>
      </c>
      <c r="E43" t="s">
        <v>22</v>
      </c>
      <c r="F43">
        <v>99</v>
      </c>
      <c r="G43" t="s">
        <v>12</v>
      </c>
      <c r="H43" s="1">
        <v>9.9340277777777773E-4</v>
      </c>
      <c r="I43" s="1">
        <v>9.4722222222222213E-4</v>
      </c>
      <c r="J43" s="1"/>
      <c r="K43" s="18">
        <v>394.92</v>
      </c>
      <c r="N43" s="18">
        <f>IFERROR(VLOOKUP(B43,AthListMen[],1,FALSE),0)</f>
        <v>65861</v>
      </c>
      <c r="O43" s="18">
        <f t="shared" si="0"/>
        <v>40</v>
      </c>
    </row>
    <row r="44" spans="1:15" x14ac:dyDescent="0.25">
      <c r="A44">
        <v>999</v>
      </c>
      <c r="B44">
        <v>68217</v>
      </c>
      <c r="C44">
        <v>15</v>
      </c>
      <c r="D44" t="s">
        <v>10</v>
      </c>
      <c r="E44" t="s">
        <v>11</v>
      </c>
      <c r="F44">
        <v>99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IFERROR(VLOOKUP(B44,AthListMen[],1,FALSE),0)</f>
        <v>68217</v>
      </c>
      <c r="O44" s="18">
        <f t="shared" si="0"/>
        <v>0</v>
      </c>
    </row>
    <row r="45" spans="1:15" x14ac:dyDescent="0.25">
      <c r="A45">
        <v>999</v>
      </c>
      <c r="B45">
        <v>65160</v>
      </c>
      <c r="C45">
        <v>11</v>
      </c>
      <c r="D45" t="s">
        <v>20</v>
      </c>
      <c r="E45" t="s">
        <v>14</v>
      </c>
      <c r="F45">
        <v>0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IFERROR(VLOOKUP(B45,AthListMen[],1,FALSE),0)</f>
        <v>65160</v>
      </c>
      <c r="O45" s="18">
        <f t="shared" si="0"/>
        <v>0</v>
      </c>
    </row>
    <row r="46" spans="1:15" x14ac:dyDescent="0.25">
      <c r="A46">
        <v>999</v>
      </c>
      <c r="B46">
        <v>69415</v>
      </c>
      <c r="C46">
        <v>26</v>
      </c>
      <c r="D46" t="s">
        <v>77</v>
      </c>
      <c r="E46" t="s">
        <v>16</v>
      </c>
      <c r="F46">
        <v>99</v>
      </c>
      <c r="G46" t="s">
        <v>12</v>
      </c>
      <c r="H46" t="s">
        <v>66</v>
      </c>
      <c r="I46" s="1">
        <v>7.1886574074074073E-4</v>
      </c>
      <c r="K46" s="18">
        <v>0</v>
      </c>
      <c r="N46" s="18">
        <f>IFERROR(VLOOKUP(B46,AthListMen[],1,FALSE),0)</f>
        <v>69415</v>
      </c>
      <c r="O46" s="18">
        <f t="shared" si="0"/>
        <v>0</v>
      </c>
    </row>
    <row r="47" spans="1:15" x14ac:dyDescent="0.25">
      <c r="A47">
        <v>999</v>
      </c>
      <c r="B47">
        <v>104588</v>
      </c>
      <c r="C47">
        <v>34</v>
      </c>
      <c r="D47" t="s">
        <v>42</v>
      </c>
      <c r="E47" t="s">
        <v>40</v>
      </c>
      <c r="F47">
        <v>98</v>
      </c>
      <c r="G47" t="s">
        <v>43</v>
      </c>
      <c r="H47" t="s">
        <v>66</v>
      </c>
      <c r="I47" s="1">
        <v>7.6828703703703705E-4</v>
      </c>
      <c r="K47" s="18">
        <v>0</v>
      </c>
      <c r="N47" s="18">
        <f>IFERROR(VLOOKUP(B47,AthListMen[],1,FALSE),0)</f>
        <v>0</v>
      </c>
      <c r="O47" s="18">
        <f t="shared" si="0"/>
        <v>0</v>
      </c>
    </row>
    <row r="48" spans="1:15" x14ac:dyDescent="0.25">
      <c r="A48">
        <v>999</v>
      </c>
      <c r="B48">
        <v>73801</v>
      </c>
      <c r="C48">
        <v>39</v>
      </c>
      <c r="D48" t="s">
        <v>55</v>
      </c>
      <c r="E48" t="s">
        <v>14</v>
      </c>
      <c r="F48">
        <v>0</v>
      </c>
      <c r="G48" t="s">
        <v>12</v>
      </c>
      <c r="H48" t="s">
        <v>66</v>
      </c>
      <c r="I48" t="s">
        <v>67</v>
      </c>
      <c r="K48" s="18">
        <v>0</v>
      </c>
      <c r="N48" s="18">
        <f>IFERROR(VLOOKUP(B48,AthListMen[],1,FALSE),0)</f>
        <v>73801</v>
      </c>
      <c r="O48" s="18">
        <f t="shared" si="0"/>
        <v>0</v>
      </c>
    </row>
    <row r="49" spans="1:15" x14ac:dyDescent="0.25">
      <c r="A49">
        <v>999</v>
      </c>
      <c r="B49">
        <v>65110</v>
      </c>
      <c r="C49">
        <v>50</v>
      </c>
      <c r="D49" t="s">
        <v>56</v>
      </c>
      <c r="E49" t="s">
        <v>33</v>
      </c>
      <c r="F49">
        <v>0</v>
      </c>
      <c r="G49" t="s">
        <v>12</v>
      </c>
      <c r="H49" t="s">
        <v>66</v>
      </c>
      <c r="I49" s="1">
        <v>8.0335648148148161E-4</v>
      </c>
      <c r="K49" s="18">
        <v>0</v>
      </c>
      <c r="N49" s="18">
        <f>IFERROR(VLOOKUP(B49,AthListMen[],1,FALSE),0)</f>
        <v>65110</v>
      </c>
      <c r="O49" s="18">
        <f t="shared" si="0"/>
        <v>0</v>
      </c>
    </row>
    <row r="50" spans="1:15" x14ac:dyDescent="0.25">
      <c r="A50">
        <v>999</v>
      </c>
      <c r="B50">
        <v>65074</v>
      </c>
      <c r="C50">
        <v>52</v>
      </c>
      <c r="D50" t="s">
        <v>83</v>
      </c>
      <c r="E50" t="s">
        <v>84</v>
      </c>
      <c r="F50">
        <v>99</v>
      </c>
      <c r="G50" t="s">
        <v>12</v>
      </c>
      <c r="H50" t="s">
        <v>66</v>
      </c>
      <c r="I50" t="s">
        <v>66</v>
      </c>
      <c r="K50" s="18">
        <v>0</v>
      </c>
      <c r="N50" s="18">
        <f>IFERROR(VLOOKUP(B50,AthListMen[],1,FALSE),0)</f>
        <v>65074</v>
      </c>
      <c r="O50" s="18">
        <f t="shared" si="0"/>
        <v>0</v>
      </c>
    </row>
    <row r="51" spans="1:15" x14ac:dyDescent="0.25">
      <c r="A51">
        <v>999</v>
      </c>
      <c r="B51">
        <v>65068</v>
      </c>
      <c r="C51">
        <v>4</v>
      </c>
      <c r="D51" t="s">
        <v>606</v>
      </c>
      <c r="E51" t="s">
        <v>40</v>
      </c>
      <c r="F51">
        <v>99</v>
      </c>
      <c r="G51" t="s">
        <v>12</v>
      </c>
      <c r="H51" s="1">
        <v>7.175925925925927E-4</v>
      </c>
      <c r="I51" t="s">
        <v>66</v>
      </c>
      <c r="K51" s="18">
        <v>0</v>
      </c>
      <c r="N51" s="18">
        <f>IFERROR(VLOOKUP(B51,AthListMen[],1,FALSE),0)</f>
        <v>65068</v>
      </c>
      <c r="O51" s="18">
        <f t="shared" si="0"/>
        <v>0</v>
      </c>
    </row>
    <row r="52" spans="1:15" x14ac:dyDescent="0.25">
      <c r="A52">
        <v>999</v>
      </c>
      <c r="B52">
        <v>65187</v>
      </c>
      <c r="C52">
        <v>1</v>
      </c>
      <c r="D52" t="s">
        <v>70</v>
      </c>
      <c r="E52" t="s">
        <v>25</v>
      </c>
      <c r="F52">
        <v>99</v>
      </c>
      <c r="G52" t="s">
        <v>12</v>
      </c>
      <c r="H52" s="1">
        <v>7.3726851851851861E-4</v>
      </c>
      <c r="I52" t="s">
        <v>66</v>
      </c>
      <c r="K52" s="18">
        <v>0</v>
      </c>
      <c r="N52" s="18">
        <f>IFERROR(VLOOKUP(B52,AthListMen[],1,FALSE),0)</f>
        <v>65187</v>
      </c>
      <c r="O52" s="18">
        <f t="shared" si="0"/>
        <v>0</v>
      </c>
    </row>
    <row r="53" spans="1:15" x14ac:dyDescent="0.25">
      <c r="A53">
        <v>999</v>
      </c>
      <c r="B53">
        <v>67127</v>
      </c>
      <c r="C53">
        <v>19</v>
      </c>
      <c r="D53" t="s">
        <v>73</v>
      </c>
      <c r="E53" t="s">
        <v>40</v>
      </c>
      <c r="F53">
        <v>0</v>
      </c>
      <c r="G53" t="s">
        <v>12</v>
      </c>
      <c r="H53" s="1">
        <v>7.4699074074074077E-4</v>
      </c>
      <c r="I53" t="s">
        <v>66</v>
      </c>
      <c r="K53" s="18">
        <v>0</v>
      </c>
      <c r="N53" s="18">
        <f>IFERROR(VLOOKUP(B53,AthListMen[],1,FALSE),0)</f>
        <v>67127</v>
      </c>
      <c r="O53" s="18">
        <f t="shared" si="0"/>
        <v>0</v>
      </c>
    </row>
    <row r="54" spans="1:15" x14ac:dyDescent="0.25">
      <c r="A54">
        <v>999</v>
      </c>
      <c r="B54">
        <v>65472</v>
      </c>
      <c r="C54">
        <v>40</v>
      </c>
      <c r="D54" t="s">
        <v>607</v>
      </c>
      <c r="E54" t="s">
        <v>608</v>
      </c>
      <c r="F54">
        <v>98</v>
      </c>
      <c r="G54" t="s">
        <v>43</v>
      </c>
      <c r="H54" s="1">
        <v>7.8807870370370371E-4</v>
      </c>
      <c r="I54" t="s">
        <v>66</v>
      </c>
      <c r="K54" s="18">
        <v>0</v>
      </c>
      <c r="N54" s="18">
        <f>IFERROR(VLOOKUP(B54,AthListMen[],1,FALSE),0)</f>
        <v>0</v>
      </c>
      <c r="O54" s="18">
        <f t="shared" si="0"/>
        <v>0</v>
      </c>
    </row>
    <row r="55" spans="1:15" x14ac:dyDescent="0.25">
      <c r="A55">
        <v>999</v>
      </c>
      <c r="B55">
        <v>65249</v>
      </c>
      <c r="C55">
        <v>43</v>
      </c>
      <c r="D55" t="s">
        <v>52</v>
      </c>
      <c r="E55" t="s">
        <v>16</v>
      </c>
      <c r="F55">
        <v>99</v>
      </c>
      <c r="G55" t="s">
        <v>12</v>
      </c>
      <c r="H55" s="1">
        <v>8.0532407407407408E-4</v>
      </c>
      <c r="I55" t="s">
        <v>66</v>
      </c>
      <c r="K55" s="18">
        <v>0</v>
      </c>
      <c r="N55" s="18">
        <f>IFERROR(VLOOKUP(B55,AthListMen[],1,FALSE),0)</f>
        <v>65249</v>
      </c>
      <c r="O55" s="18">
        <f t="shared" si="0"/>
        <v>0</v>
      </c>
    </row>
    <row r="56" spans="1:15" x14ac:dyDescent="0.25">
      <c r="A56">
        <v>999</v>
      </c>
      <c r="B56">
        <v>65404</v>
      </c>
      <c r="C56">
        <v>45</v>
      </c>
      <c r="D56" t="s">
        <v>82</v>
      </c>
      <c r="E56" t="s">
        <v>33</v>
      </c>
      <c r="F56">
        <v>0</v>
      </c>
      <c r="G56" t="s">
        <v>12</v>
      </c>
      <c r="H56" s="1">
        <v>8.00462962962963E-4</v>
      </c>
      <c r="I56" t="s">
        <v>66</v>
      </c>
      <c r="K56" s="18">
        <v>0</v>
      </c>
      <c r="N56" s="18">
        <f>IFERROR(VLOOKUP(B56,AthListMen[],1,FALSE),0)</f>
        <v>65404</v>
      </c>
      <c r="O56" s="18">
        <f t="shared" si="0"/>
        <v>0</v>
      </c>
    </row>
    <row r="57" spans="1:15" x14ac:dyDescent="0.25">
      <c r="A57" s="18">
        <v>999</v>
      </c>
      <c r="B57" s="18">
        <v>67206</v>
      </c>
      <c r="C57" s="18">
        <v>49</v>
      </c>
      <c r="D57" s="18" t="s">
        <v>54</v>
      </c>
      <c r="E57" s="18" t="s">
        <v>40</v>
      </c>
      <c r="F57" s="18">
        <v>99</v>
      </c>
      <c r="G57" s="18" t="s">
        <v>12</v>
      </c>
      <c r="H57" s="1">
        <v>8.021990740740741E-4</v>
      </c>
      <c r="I57" s="18" t="s">
        <v>66</v>
      </c>
      <c r="J57" s="18"/>
      <c r="K57" s="18">
        <v>0</v>
      </c>
      <c r="N57" s="18">
        <f>IFERROR(VLOOKUP(#REF!,AthListMen[],1,FALSE),0)</f>
        <v>0</v>
      </c>
      <c r="O57" s="18">
        <f>IF(N57&gt;0,IF(#REF!&gt;0,IF(#REF!&lt;999,IF(#REF!=A56,IF(N56&gt;0,O56,O56+1),IF(A56=A55,O56+2,O56+1)),0),O56),O56)</f>
        <v>0</v>
      </c>
    </row>
    <row r="58" spans="1:15" x14ac:dyDescent="0.25">
      <c r="N58" s="18">
        <f>IFERROR(VLOOKUP(#REF!,AthListMen[],1,FALSE),0)</f>
        <v>0</v>
      </c>
      <c r="O58" s="18">
        <f>IF(N58&gt;0,IF(#REF!&gt;0,IF(#REF!&lt;999,IF(#REF!=#REF!,IF(N57&gt;0,O57,O57+1),IF(#REF!=A56,O57+2,O57+1)),0),O57),O57)</f>
        <v>0</v>
      </c>
    </row>
    <row r="59" spans="1:15" x14ac:dyDescent="0.25">
      <c r="N59" s="18">
        <f>IFERROR(VLOOKUP(#REF!,AthListMen[],1,FALSE),0)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6" sqref="M6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65415</v>
      </c>
      <c r="C3">
        <v>3</v>
      </c>
      <c r="D3" t="s">
        <v>116</v>
      </c>
      <c r="E3" t="s">
        <v>14</v>
      </c>
      <c r="F3">
        <v>99</v>
      </c>
      <c r="G3" t="s">
        <v>12</v>
      </c>
      <c r="H3" s="1">
        <v>7.361111111111111E-4</v>
      </c>
      <c r="I3">
        <v>59.14</v>
      </c>
      <c r="J3" s="1"/>
      <c r="K3" s="18">
        <v>0</v>
      </c>
      <c r="N3" s="18">
        <f>IFERROR(VLOOKUP(B3,AthListWomen[],1,FALSE),0)</f>
        <v>65415</v>
      </c>
      <c r="O3" s="18">
        <f t="shared" ref="O3:O55" si="0">IF(N3&gt;0,IF(A3&gt;0,IF(A3&lt;999,IF(A3=A2,IF(N2&gt;0,O2,O2+1),IF(A2=A1,O2+2,O2+1)),0),O2),O2)</f>
        <v>1</v>
      </c>
    </row>
    <row r="4" spans="1:15" x14ac:dyDescent="0.25">
      <c r="A4">
        <v>2</v>
      </c>
      <c r="B4">
        <v>68324</v>
      </c>
      <c r="C4">
        <v>1</v>
      </c>
      <c r="D4" t="s">
        <v>108</v>
      </c>
      <c r="E4" t="s">
        <v>11</v>
      </c>
      <c r="F4">
        <v>99</v>
      </c>
      <c r="G4" t="s">
        <v>12</v>
      </c>
      <c r="H4" s="1">
        <v>7.3206018518518531E-4</v>
      </c>
      <c r="I4" s="1">
        <v>7.0416666666666674E-4</v>
      </c>
      <c r="J4" s="1"/>
      <c r="K4" s="18">
        <v>10.78</v>
      </c>
      <c r="N4" s="18">
        <f>IFERROR(VLOOKUP(B4,AthListWomen[],1,FALSE),0)</f>
        <v>68324</v>
      </c>
      <c r="O4" s="18">
        <f t="shared" si="0"/>
        <v>2</v>
      </c>
    </row>
    <row r="5" spans="1:15" x14ac:dyDescent="0.25">
      <c r="A5">
        <v>3</v>
      </c>
      <c r="B5">
        <v>67580</v>
      </c>
      <c r="C5">
        <v>6</v>
      </c>
      <c r="D5" t="s">
        <v>100</v>
      </c>
      <c r="E5" t="s">
        <v>40</v>
      </c>
      <c r="F5">
        <v>99</v>
      </c>
      <c r="G5" t="s">
        <v>12</v>
      </c>
      <c r="H5" s="1">
        <v>7.5150462962962964E-4</v>
      </c>
      <c r="I5" s="1">
        <v>6.9675925925925938E-4</v>
      </c>
      <c r="J5" s="1"/>
      <c r="K5" s="18">
        <v>19.079999999999998</v>
      </c>
      <c r="N5" s="18">
        <f>IFERROR(VLOOKUP(B5,AthListWomen[],1,FALSE),0)</f>
        <v>67580</v>
      </c>
      <c r="O5" s="18">
        <f t="shared" si="0"/>
        <v>3</v>
      </c>
    </row>
    <row r="6" spans="1:15" x14ac:dyDescent="0.25">
      <c r="A6">
        <v>4</v>
      </c>
      <c r="B6">
        <v>80089</v>
      </c>
      <c r="C6">
        <v>14</v>
      </c>
      <c r="D6" t="s">
        <v>109</v>
      </c>
      <c r="E6" t="s">
        <v>14</v>
      </c>
      <c r="F6">
        <v>99</v>
      </c>
      <c r="G6" t="s">
        <v>12</v>
      </c>
      <c r="H6" s="1">
        <v>7.565972222222222E-4</v>
      </c>
      <c r="I6" s="1">
        <v>7.0960648148148152E-4</v>
      </c>
      <c r="J6" s="1"/>
      <c r="K6" s="18">
        <v>31.46</v>
      </c>
      <c r="N6" s="18">
        <f>IFERROR(VLOOKUP(B6,AthListWomen[],1,FALSE),0)</f>
        <v>80089</v>
      </c>
      <c r="O6" s="18">
        <f t="shared" si="0"/>
        <v>4</v>
      </c>
    </row>
    <row r="7" spans="1:15" x14ac:dyDescent="0.25">
      <c r="A7">
        <v>5</v>
      </c>
      <c r="B7">
        <v>64984</v>
      </c>
      <c r="C7">
        <v>30</v>
      </c>
      <c r="D7" t="s">
        <v>122</v>
      </c>
      <c r="E7" t="s">
        <v>14</v>
      </c>
      <c r="F7">
        <v>0</v>
      </c>
      <c r="G7" t="s">
        <v>12</v>
      </c>
      <c r="H7" s="1">
        <v>7.5960648148148166E-4</v>
      </c>
      <c r="I7" s="1">
        <v>7.0844907407407402E-4</v>
      </c>
      <c r="J7" s="1"/>
      <c r="K7" s="18">
        <v>32.74</v>
      </c>
      <c r="N7" s="18">
        <f>IFERROR(VLOOKUP(B7,AthListWomen[],1,FALSE),0)</f>
        <v>64984</v>
      </c>
      <c r="O7" s="18">
        <f t="shared" si="0"/>
        <v>5</v>
      </c>
    </row>
    <row r="8" spans="1:15" x14ac:dyDescent="0.25">
      <c r="A8">
        <v>6</v>
      </c>
      <c r="B8">
        <v>65210</v>
      </c>
      <c r="C8">
        <v>10</v>
      </c>
      <c r="D8" t="s">
        <v>107</v>
      </c>
      <c r="E8" t="s">
        <v>14</v>
      </c>
      <c r="F8">
        <v>99</v>
      </c>
      <c r="G8" t="s">
        <v>12</v>
      </c>
      <c r="H8" s="1">
        <v>7.5879629629629637E-4</v>
      </c>
      <c r="I8" s="1">
        <v>7.1134259259259252E-4</v>
      </c>
      <c r="J8" s="1"/>
      <c r="K8" s="18">
        <v>34.17</v>
      </c>
      <c r="N8" s="18">
        <f>IFERROR(VLOOKUP(B8,AthListWomen[],1,FALSE),0)</f>
        <v>65210</v>
      </c>
      <c r="O8" s="18">
        <f t="shared" si="0"/>
        <v>6</v>
      </c>
    </row>
    <row r="9" spans="1:15" x14ac:dyDescent="0.25">
      <c r="A9">
        <v>7</v>
      </c>
      <c r="B9">
        <v>67229</v>
      </c>
      <c r="C9">
        <v>5</v>
      </c>
      <c r="D9" t="s">
        <v>105</v>
      </c>
      <c r="E9" t="s">
        <v>14</v>
      </c>
      <c r="F9">
        <v>99</v>
      </c>
      <c r="G9" t="s">
        <v>12</v>
      </c>
      <c r="H9" s="1">
        <v>7.5335648148148148E-4</v>
      </c>
      <c r="I9" s="1">
        <v>7.2743055555555571E-4</v>
      </c>
      <c r="J9" s="1"/>
      <c r="K9" s="18">
        <v>41.52</v>
      </c>
      <c r="N9" s="18">
        <f>IFERROR(VLOOKUP(B9,AthListWomen[],1,FALSE),0)</f>
        <v>67229</v>
      </c>
      <c r="O9" s="18">
        <f t="shared" si="0"/>
        <v>7</v>
      </c>
    </row>
    <row r="10" spans="1:15" x14ac:dyDescent="0.25">
      <c r="A10">
        <v>8</v>
      </c>
      <c r="B10">
        <v>65802</v>
      </c>
      <c r="C10">
        <v>12</v>
      </c>
      <c r="D10" t="s">
        <v>106</v>
      </c>
      <c r="E10" t="s">
        <v>29</v>
      </c>
      <c r="F10">
        <v>99</v>
      </c>
      <c r="G10" t="s">
        <v>12</v>
      </c>
      <c r="H10" s="1">
        <v>7.6111111111111117E-4</v>
      </c>
      <c r="I10" s="1">
        <v>7.2094907407407405E-4</v>
      </c>
      <c r="J10" s="1"/>
      <c r="K10" s="18">
        <v>42.4</v>
      </c>
      <c r="N10" s="18">
        <f>IFERROR(VLOOKUP(B10,AthListWomen[],1,FALSE),0)</f>
        <v>65802</v>
      </c>
      <c r="O10" s="18">
        <f t="shared" si="0"/>
        <v>8</v>
      </c>
    </row>
    <row r="11" spans="1:15" x14ac:dyDescent="0.25">
      <c r="A11">
        <v>9</v>
      </c>
      <c r="B11">
        <v>65537</v>
      </c>
      <c r="C11">
        <v>23</v>
      </c>
      <c r="D11" t="s">
        <v>115</v>
      </c>
      <c r="E11" t="s">
        <v>14</v>
      </c>
      <c r="F11">
        <v>0</v>
      </c>
      <c r="G11" t="s">
        <v>12</v>
      </c>
      <c r="H11" s="1">
        <v>7.565972222222222E-4</v>
      </c>
      <c r="I11" s="1">
        <v>7.3668981481481469E-4</v>
      </c>
      <c r="J11" s="1"/>
      <c r="K11" s="18">
        <v>50.14</v>
      </c>
      <c r="N11" s="18">
        <f>IFERROR(VLOOKUP(B11,AthListWomen[],1,FALSE),0)</f>
        <v>65537</v>
      </c>
      <c r="O11" s="18">
        <f t="shared" si="0"/>
        <v>9</v>
      </c>
    </row>
    <row r="12" spans="1:15" x14ac:dyDescent="0.25">
      <c r="A12">
        <v>10</v>
      </c>
      <c r="B12">
        <v>64969</v>
      </c>
      <c r="C12">
        <v>13</v>
      </c>
      <c r="D12" t="s">
        <v>112</v>
      </c>
      <c r="E12" t="s">
        <v>113</v>
      </c>
      <c r="F12">
        <v>99</v>
      </c>
      <c r="G12" t="s">
        <v>12</v>
      </c>
      <c r="H12" s="1">
        <v>7.5833333333333341E-4</v>
      </c>
      <c r="I12" s="1">
        <v>7.3506944444444444E-4</v>
      </c>
      <c r="J12" s="1"/>
      <c r="K12" s="18">
        <v>50.22</v>
      </c>
      <c r="N12" s="18">
        <f>IFERROR(VLOOKUP(B12,AthListWomen[],1,FALSE),0)</f>
        <v>64969</v>
      </c>
      <c r="O12" s="18">
        <f t="shared" si="0"/>
        <v>10</v>
      </c>
    </row>
    <row r="13" spans="1:15" x14ac:dyDescent="0.25">
      <c r="A13">
        <v>11</v>
      </c>
      <c r="B13">
        <v>67578</v>
      </c>
      <c r="C13">
        <v>27</v>
      </c>
      <c r="D13" t="s">
        <v>120</v>
      </c>
      <c r="E13" t="s">
        <v>40</v>
      </c>
      <c r="F13">
        <v>99</v>
      </c>
      <c r="G13" t="s">
        <v>12</v>
      </c>
      <c r="H13" s="1">
        <v>7.5648148148148135E-4</v>
      </c>
      <c r="I13" s="1">
        <v>7.413194444444443E-4</v>
      </c>
      <c r="J13" s="1"/>
      <c r="K13" s="18">
        <v>53.26</v>
      </c>
      <c r="N13" s="18">
        <f>IFERROR(VLOOKUP(B13,AthListWomen[],1,FALSE),0)</f>
        <v>67578</v>
      </c>
      <c r="O13" s="18">
        <f t="shared" si="0"/>
        <v>11</v>
      </c>
    </row>
    <row r="14" spans="1:15" x14ac:dyDescent="0.25">
      <c r="A14">
        <v>12</v>
      </c>
      <c r="B14">
        <v>65985</v>
      </c>
      <c r="C14">
        <v>11</v>
      </c>
      <c r="D14" t="s">
        <v>102</v>
      </c>
      <c r="E14" t="s">
        <v>22</v>
      </c>
      <c r="F14">
        <v>99</v>
      </c>
      <c r="G14" t="s">
        <v>12</v>
      </c>
      <c r="H14" s="1">
        <v>7.6493055555555548E-4</v>
      </c>
      <c r="I14" s="1">
        <v>7.3298611111111123E-4</v>
      </c>
      <c r="J14" s="1"/>
      <c r="K14" s="18">
        <v>53.34</v>
      </c>
      <c r="N14" s="18">
        <f>IFERROR(VLOOKUP(B14,AthListWomen[],1,FALSE),0)</f>
        <v>65985</v>
      </c>
      <c r="O14" s="18">
        <f t="shared" si="0"/>
        <v>12</v>
      </c>
    </row>
    <row r="15" spans="1:15" x14ac:dyDescent="0.25">
      <c r="A15">
        <v>13</v>
      </c>
      <c r="B15">
        <v>67174</v>
      </c>
      <c r="C15">
        <v>9</v>
      </c>
      <c r="D15" t="s">
        <v>101</v>
      </c>
      <c r="E15" t="s">
        <v>76</v>
      </c>
      <c r="F15">
        <v>99</v>
      </c>
      <c r="G15" t="s">
        <v>12</v>
      </c>
      <c r="H15" s="1">
        <v>7.7743055555555551E-4</v>
      </c>
      <c r="I15" s="1">
        <v>7.2766203703703708E-4</v>
      </c>
      <c r="J15" s="1"/>
      <c r="K15" s="18">
        <v>58.29</v>
      </c>
      <c r="N15" s="18">
        <f>IFERROR(VLOOKUP(B15,AthListWomen[],1,FALSE),0)</f>
        <v>67174</v>
      </c>
      <c r="O15" s="18">
        <f t="shared" si="0"/>
        <v>13</v>
      </c>
    </row>
    <row r="16" spans="1:15" x14ac:dyDescent="0.25">
      <c r="A16">
        <v>14</v>
      </c>
      <c r="B16">
        <v>67150</v>
      </c>
      <c r="C16">
        <v>34</v>
      </c>
      <c r="D16" t="s">
        <v>161</v>
      </c>
      <c r="E16" t="s">
        <v>25</v>
      </c>
      <c r="F16">
        <v>0</v>
      </c>
      <c r="G16" t="s">
        <v>12</v>
      </c>
      <c r="H16" s="1">
        <v>7.8240740740740744E-4</v>
      </c>
      <c r="I16" s="1">
        <v>7.243055555555554E-4</v>
      </c>
      <c r="J16" s="1"/>
      <c r="K16" s="18">
        <v>59.4</v>
      </c>
      <c r="N16" s="18">
        <f>IFERROR(VLOOKUP(B16,AthListWomen[],1,FALSE),0)</f>
        <v>67150</v>
      </c>
      <c r="O16" s="18">
        <f t="shared" si="0"/>
        <v>14</v>
      </c>
    </row>
    <row r="17" spans="1:15" x14ac:dyDescent="0.25">
      <c r="A17">
        <v>15</v>
      </c>
      <c r="B17">
        <v>65161</v>
      </c>
      <c r="C17">
        <v>20</v>
      </c>
      <c r="D17" t="s">
        <v>104</v>
      </c>
      <c r="E17" t="s">
        <v>14</v>
      </c>
      <c r="F17">
        <v>0</v>
      </c>
      <c r="G17" t="s">
        <v>12</v>
      </c>
      <c r="H17" s="1">
        <v>7.7835648148148143E-4</v>
      </c>
      <c r="I17" s="1">
        <v>7.3703703703703691E-4</v>
      </c>
      <c r="J17" s="1"/>
      <c r="K17" s="18">
        <v>65.39</v>
      </c>
      <c r="N17" s="18">
        <f>IFERROR(VLOOKUP(B17,AthListWomen[],1,FALSE),0)</f>
        <v>65161</v>
      </c>
      <c r="O17" s="18">
        <f t="shared" si="0"/>
        <v>15</v>
      </c>
    </row>
    <row r="18" spans="1:15" x14ac:dyDescent="0.25">
      <c r="A18">
        <v>16</v>
      </c>
      <c r="B18">
        <v>70236</v>
      </c>
      <c r="C18">
        <v>36</v>
      </c>
      <c r="D18" t="s">
        <v>157</v>
      </c>
      <c r="E18" t="s">
        <v>16</v>
      </c>
      <c r="F18">
        <v>0</v>
      </c>
      <c r="G18" t="s">
        <v>12</v>
      </c>
      <c r="H18" s="1">
        <v>8.0115740740740744E-4</v>
      </c>
      <c r="I18" s="1">
        <v>7.2094907407407405E-4</v>
      </c>
      <c r="J18" s="1"/>
      <c r="K18" s="18">
        <v>70.02</v>
      </c>
      <c r="N18" s="18">
        <f>IFERROR(VLOOKUP(B18,AthListWomen[],1,FALSE),0)</f>
        <v>70236</v>
      </c>
      <c r="O18" s="18">
        <f t="shared" si="0"/>
        <v>16</v>
      </c>
    </row>
    <row r="19" spans="1:15" x14ac:dyDescent="0.25">
      <c r="A19">
        <v>17</v>
      </c>
      <c r="B19">
        <v>65947</v>
      </c>
      <c r="C19">
        <v>21</v>
      </c>
      <c r="D19" t="s">
        <v>118</v>
      </c>
      <c r="E19" t="s">
        <v>22</v>
      </c>
      <c r="F19">
        <v>99</v>
      </c>
      <c r="G19" t="s">
        <v>12</v>
      </c>
      <c r="H19" s="1">
        <v>7.8622685185185176E-4</v>
      </c>
      <c r="I19" s="1">
        <v>7.3854166666666653E-4</v>
      </c>
      <c r="J19" s="1"/>
      <c r="K19" s="18">
        <v>71.86</v>
      </c>
      <c r="N19" s="18">
        <f>IFERROR(VLOOKUP(B19,AthListWomen[],1,FALSE),0)</f>
        <v>65947</v>
      </c>
      <c r="O19" s="18">
        <f t="shared" si="0"/>
        <v>17</v>
      </c>
    </row>
    <row r="20" spans="1:15" x14ac:dyDescent="0.25">
      <c r="A20">
        <v>18</v>
      </c>
      <c r="B20">
        <v>65471</v>
      </c>
      <c r="C20">
        <v>15</v>
      </c>
      <c r="D20" t="s">
        <v>117</v>
      </c>
      <c r="E20" t="s">
        <v>14</v>
      </c>
      <c r="F20">
        <v>99</v>
      </c>
      <c r="G20" t="s">
        <v>12</v>
      </c>
      <c r="H20" s="1">
        <v>7.8715277777777768E-4</v>
      </c>
      <c r="I20" s="1">
        <v>7.4930555555555558E-4</v>
      </c>
      <c r="J20" s="1"/>
      <c r="K20" s="18">
        <v>79.92</v>
      </c>
      <c r="N20" s="18">
        <f>IFERROR(VLOOKUP(B20,AthListWomen[],1,FALSE),0)</f>
        <v>65471</v>
      </c>
      <c r="O20" s="18">
        <f t="shared" si="0"/>
        <v>18</v>
      </c>
    </row>
    <row r="21" spans="1:15" x14ac:dyDescent="0.25">
      <c r="A21">
        <v>19</v>
      </c>
      <c r="B21">
        <v>70393</v>
      </c>
      <c r="C21">
        <v>22</v>
      </c>
      <c r="D21" t="s">
        <v>135</v>
      </c>
      <c r="E21" t="s">
        <v>16</v>
      </c>
      <c r="F21">
        <v>99</v>
      </c>
      <c r="G21" t="s">
        <v>12</v>
      </c>
      <c r="H21" s="1">
        <v>7.9537037037037033E-4</v>
      </c>
      <c r="I21" s="1">
        <v>7.4317129629629635E-4</v>
      </c>
      <c r="J21" s="1"/>
      <c r="K21" s="18">
        <v>81.36</v>
      </c>
      <c r="N21" s="18">
        <f>IFERROR(VLOOKUP(B21,AthListWomen[],1,FALSE),0)</f>
        <v>70393</v>
      </c>
      <c r="O21" s="18">
        <f t="shared" si="0"/>
        <v>19</v>
      </c>
    </row>
    <row r="22" spans="1:15" x14ac:dyDescent="0.25">
      <c r="A22">
        <v>20</v>
      </c>
      <c r="B22">
        <v>69314</v>
      </c>
      <c r="C22">
        <v>2</v>
      </c>
      <c r="D22" t="s">
        <v>110</v>
      </c>
      <c r="E22" t="s">
        <v>29</v>
      </c>
      <c r="F22">
        <v>99</v>
      </c>
      <c r="G22" t="s">
        <v>12</v>
      </c>
      <c r="H22" s="1">
        <v>7.9351851851851849E-4</v>
      </c>
      <c r="I22" s="1">
        <v>7.4525462962962957E-4</v>
      </c>
      <c r="J22" s="1"/>
      <c r="K22" s="18">
        <v>81.52</v>
      </c>
      <c r="N22" s="18">
        <f>IFERROR(VLOOKUP(B22,AthListWomen[],1,FALSE),0)</f>
        <v>69314</v>
      </c>
      <c r="O22" s="18">
        <f t="shared" si="0"/>
        <v>20</v>
      </c>
    </row>
    <row r="23" spans="1:15" x14ac:dyDescent="0.25">
      <c r="A23">
        <v>21</v>
      </c>
      <c r="B23">
        <v>66022</v>
      </c>
      <c r="C23">
        <v>24</v>
      </c>
      <c r="D23" t="s">
        <v>132</v>
      </c>
      <c r="E23" t="s">
        <v>27</v>
      </c>
      <c r="F23">
        <v>99</v>
      </c>
      <c r="G23" t="s">
        <v>12</v>
      </c>
      <c r="H23" s="1">
        <v>7.8553240740740742E-4</v>
      </c>
      <c r="I23" s="1">
        <v>7.5462962962962973E-4</v>
      </c>
      <c r="J23" s="1"/>
      <c r="K23" s="18">
        <v>82.48</v>
      </c>
      <c r="N23" s="18">
        <f>IFERROR(VLOOKUP(B23,AthListWomen[],1,FALSE),0)</f>
        <v>66022</v>
      </c>
      <c r="O23" s="18">
        <f t="shared" si="0"/>
        <v>21</v>
      </c>
    </row>
    <row r="24" spans="1:15" x14ac:dyDescent="0.25">
      <c r="A24">
        <v>22</v>
      </c>
      <c r="B24">
        <v>65561</v>
      </c>
      <c r="C24">
        <v>18</v>
      </c>
      <c r="D24" t="s">
        <v>119</v>
      </c>
      <c r="E24" t="s">
        <v>25</v>
      </c>
      <c r="F24">
        <v>99</v>
      </c>
      <c r="G24" t="s">
        <v>12</v>
      </c>
      <c r="H24" s="1">
        <v>8.0497685185185186E-4</v>
      </c>
      <c r="I24" s="1">
        <v>7.3530092592592581E-4</v>
      </c>
      <c r="J24" s="1"/>
      <c r="K24" s="18">
        <v>82.56</v>
      </c>
      <c r="N24" s="18">
        <f>IFERROR(VLOOKUP(B24,AthListWomen[],1,FALSE),0)</f>
        <v>65561</v>
      </c>
      <c r="O24" s="18">
        <f t="shared" si="0"/>
        <v>22</v>
      </c>
    </row>
    <row r="25" spans="1:15" x14ac:dyDescent="0.25">
      <c r="A25">
        <v>23</v>
      </c>
      <c r="B25">
        <v>81597</v>
      </c>
      <c r="C25">
        <v>33</v>
      </c>
      <c r="D25" t="s">
        <v>121</v>
      </c>
      <c r="E25" t="s">
        <v>29</v>
      </c>
      <c r="F25">
        <v>99</v>
      </c>
      <c r="G25" t="s">
        <v>12</v>
      </c>
      <c r="H25" s="1">
        <v>8.00462962962963E-4</v>
      </c>
      <c r="I25" s="1">
        <v>7.3993055555555563E-4</v>
      </c>
      <c r="J25" s="1"/>
      <c r="K25" s="18">
        <v>82.64</v>
      </c>
      <c r="N25" s="18">
        <f>IFERROR(VLOOKUP(B25,AthListWomen[],1,FALSE),0)</f>
        <v>81597</v>
      </c>
      <c r="O25" s="18">
        <f t="shared" si="0"/>
        <v>23</v>
      </c>
    </row>
    <row r="26" spans="1:15" x14ac:dyDescent="0.25">
      <c r="A26">
        <v>24</v>
      </c>
      <c r="B26">
        <v>65243</v>
      </c>
      <c r="C26">
        <v>29</v>
      </c>
      <c r="D26" t="s">
        <v>124</v>
      </c>
      <c r="E26" t="s">
        <v>84</v>
      </c>
      <c r="F26">
        <v>0</v>
      </c>
      <c r="G26" t="s">
        <v>12</v>
      </c>
      <c r="H26" s="1">
        <v>7.906250000000001E-4</v>
      </c>
      <c r="I26" s="1">
        <v>7.5335648148148148E-4</v>
      </c>
      <c r="J26" s="1"/>
      <c r="K26" s="18">
        <v>85.11</v>
      </c>
      <c r="N26" s="18">
        <f>IFERROR(VLOOKUP(B26,AthListWomen[],1,FALSE),0)</f>
        <v>65243</v>
      </c>
      <c r="O26" s="18">
        <f t="shared" si="0"/>
        <v>24</v>
      </c>
    </row>
    <row r="27" spans="1:15" x14ac:dyDescent="0.25">
      <c r="A27">
        <v>25</v>
      </c>
      <c r="B27">
        <v>69913</v>
      </c>
      <c r="C27">
        <v>17</v>
      </c>
      <c r="D27" t="s">
        <v>131</v>
      </c>
      <c r="E27" t="s">
        <v>14</v>
      </c>
      <c r="F27">
        <v>99</v>
      </c>
      <c r="G27" t="s">
        <v>12</v>
      </c>
      <c r="H27" s="1">
        <v>8.0949074074074072E-4</v>
      </c>
      <c r="I27" s="1">
        <v>7.3761574074074083E-4</v>
      </c>
      <c r="J27" s="1"/>
      <c r="K27" s="18">
        <v>87.27</v>
      </c>
      <c r="N27" s="18">
        <f>IFERROR(VLOOKUP(B27,AthListWomen[],1,FALSE),0)</f>
        <v>69913</v>
      </c>
      <c r="O27" s="18">
        <f t="shared" si="0"/>
        <v>25</v>
      </c>
    </row>
    <row r="28" spans="1:15" x14ac:dyDescent="0.25">
      <c r="A28">
        <v>26</v>
      </c>
      <c r="B28">
        <v>67228</v>
      </c>
      <c r="C28">
        <v>40</v>
      </c>
      <c r="D28" t="s">
        <v>127</v>
      </c>
      <c r="E28" t="s">
        <v>37</v>
      </c>
      <c r="F28">
        <v>0</v>
      </c>
      <c r="G28" t="s">
        <v>12</v>
      </c>
      <c r="H28" s="1">
        <v>8.1527777777777772E-4</v>
      </c>
      <c r="I28" s="1">
        <v>7.733796296296295E-4</v>
      </c>
      <c r="J28" s="1"/>
      <c r="K28" s="18">
        <v>115.93</v>
      </c>
      <c r="N28" s="18">
        <f>IFERROR(VLOOKUP(B28,AthListWomen[],1,FALSE),0)</f>
        <v>67228</v>
      </c>
      <c r="O28" s="18">
        <f t="shared" si="0"/>
        <v>26</v>
      </c>
    </row>
    <row r="29" spans="1:15" x14ac:dyDescent="0.25">
      <c r="A29">
        <v>27</v>
      </c>
      <c r="B29">
        <v>65043</v>
      </c>
      <c r="C29">
        <v>32</v>
      </c>
      <c r="D29" t="s">
        <v>130</v>
      </c>
      <c r="E29" t="s">
        <v>113</v>
      </c>
      <c r="F29">
        <v>99</v>
      </c>
      <c r="G29" t="s">
        <v>12</v>
      </c>
      <c r="H29" s="1">
        <v>8.2337962962962963E-4</v>
      </c>
      <c r="I29" s="1">
        <v>7.7048611111111111E-4</v>
      </c>
      <c r="J29" s="1"/>
      <c r="K29" s="18">
        <v>119.53</v>
      </c>
      <c r="N29" s="18">
        <f>IFERROR(VLOOKUP(B29,AthListWomen[],1,FALSE),0)</f>
        <v>65043</v>
      </c>
      <c r="O29" s="18">
        <f t="shared" si="0"/>
        <v>27</v>
      </c>
    </row>
    <row r="30" spans="1:15" x14ac:dyDescent="0.25">
      <c r="A30">
        <v>28</v>
      </c>
      <c r="B30">
        <v>72124</v>
      </c>
      <c r="C30">
        <v>45</v>
      </c>
      <c r="D30" t="s">
        <v>159</v>
      </c>
      <c r="E30" t="s">
        <v>33</v>
      </c>
      <c r="F30">
        <v>99</v>
      </c>
      <c r="G30" t="s">
        <v>12</v>
      </c>
      <c r="H30" s="1">
        <v>8.1967592592592595E-4</v>
      </c>
      <c r="I30" s="1">
        <v>7.765046296296297E-4</v>
      </c>
      <c r="J30" s="1"/>
      <c r="K30" s="18">
        <v>121.12</v>
      </c>
      <c r="N30" s="18">
        <f>IFERROR(VLOOKUP(B30,AthListWomen[],1,FALSE),0)</f>
        <v>72124</v>
      </c>
      <c r="O30" s="18">
        <f t="shared" si="0"/>
        <v>28</v>
      </c>
    </row>
    <row r="31" spans="1:15" x14ac:dyDescent="0.25">
      <c r="A31">
        <v>29</v>
      </c>
      <c r="B31">
        <v>65855</v>
      </c>
      <c r="C31">
        <v>26</v>
      </c>
      <c r="D31" t="s">
        <v>152</v>
      </c>
      <c r="E31" t="s">
        <v>22</v>
      </c>
      <c r="F31">
        <v>99</v>
      </c>
      <c r="G31" t="s">
        <v>12</v>
      </c>
      <c r="H31" s="1">
        <v>8.1979166666666659E-4</v>
      </c>
      <c r="I31" s="1">
        <v>7.7662037037037033E-4</v>
      </c>
      <c r="J31" s="1"/>
      <c r="K31" s="18">
        <v>121.28</v>
      </c>
      <c r="N31" s="18">
        <f>IFERROR(VLOOKUP(B31,AthListWomen[],1,FALSE),0)</f>
        <v>65855</v>
      </c>
      <c r="O31" s="18">
        <f t="shared" si="0"/>
        <v>29</v>
      </c>
    </row>
    <row r="32" spans="1:15" x14ac:dyDescent="0.25">
      <c r="A32">
        <v>30</v>
      </c>
      <c r="B32">
        <v>65336</v>
      </c>
      <c r="C32">
        <v>41</v>
      </c>
      <c r="D32" t="s">
        <v>140</v>
      </c>
      <c r="E32" t="s">
        <v>113</v>
      </c>
      <c r="F32">
        <v>99</v>
      </c>
      <c r="G32" t="s">
        <v>12</v>
      </c>
      <c r="H32" s="1">
        <v>8.1875000000000003E-4</v>
      </c>
      <c r="I32" s="1">
        <v>7.7847222222222217E-4</v>
      </c>
      <c r="J32" s="1"/>
      <c r="K32" s="18">
        <v>121.84</v>
      </c>
      <c r="N32" s="18">
        <f>IFERROR(VLOOKUP(B32,AthListWomen[],1,FALSE),0)</f>
        <v>65336</v>
      </c>
      <c r="O32" s="18">
        <f t="shared" si="0"/>
        <v>30</v>
      </c>
    </row>
    <row r="33" spans="1:15" x14ac:dyDescent="0.25">
      <c r="A33">
        <v>31</v>
      </c>
      <c r="B33">
        <v>66954</v>
      </c>
      <c r="C33">
        <v>38</v>
      </c>
      <c r="D33" t="s">
        <v>134</v>
      </c>
      <c r="E33" t="s">
        <v>16</v>
      </c>
      <c r="F33">
        <v>0</v>
      </c>
      <c r="G33" t="s">
        <v>12</v>
      </c>
      <c r="H33" s="1">
        <v>8.2824074074074083E-4</v>
      </c>
      <c r="I33" s="1">
        <v>7.8657407407407409E-4</v>
      </c>
      <c r="J33" s="1"/>
      <c r="K33" s="18">
        <v>133.97999999999999</v>
      </c>
      <c r="N33" s="18">
        <f>IFERROR(VLOOKUP(B33,AthListWomen[],1,FALSE),0)</f>
        <v>66954</v>
      </c>
      <c r="O33" s="18">
        <f t="shared" si="0"/>
        <v>31</v>
      </c>
    </row>
    <row r="34" spans="1:15" x14ac:dyDescent="0.25">
      <c r="A34">
        <v>32</v>
      </c>
      <c r="B34">
        <v>65533</v>
      </c>
      <c r="C34">
        <v>35</v>
      </c>
      <c r="D34" t="s">
        <v>133</v>
      </c>
      <c r="E34" t="s">
        <v>14</v>
      </c>
      <c r="F34">
        <v>99</v>
      </c>
      <c r="G34" t="s">
        <v>12</v>
      </c>
      <c r="H34" s="1">
        <v>8.3125000000000007E-4</v>
      </c>
      <c r="I34" s="1">
        <v>7.8854166666666667E-4</v>
      </c>
      <c r="J34" s="1"/>
      <c r="K34" s="18">
        <v>137.41</v>
      </c>
      <c r="N34" s="18">
        <f>IFERROR(VLOOKUP(B34,AthListWomen[],1,FALSE),0)</f>
        <v>65533</v>
      </c>
      <c r="O34" s="18">
        <f t="shared" si="0"/>
        <v>32</v>
      </c>
    </row>
    <row r="35" spans="1:15" x14ac:dyDescent="0.25">
      <c r="A35">
        <v>33</v>
      </c>
      <c r="B35">
        <v>78054</v>
      </c>
      <c r="C35">
        <v>37</v>
      </c>
      <c r="D35" t="s">
        <v>158</v>
      </c>
      <c r="E35" t="s">
        <v>16</v>
      </c>
      <c r="F35">
        <v>99</v>
      </c>
      <c r="G35" t="s">
        <v>12</v>
      </c>
      <c r="H35" s="1">
        <v>8.2638888888888877E-4</v>
      </c>
      <c r="I35" s="1">
        <v>7.9780092592592587E-4</v>
      </c>
      <c r="J35" s="1"/>
      <c r="K35" s="18">
        <v>140.44</v>
      </c>
      <c r="N35" s="18">
        <f>IFERROR(VLOOKUP(B35,AthListWomen[],1,FALSE),0)</f>
        <v>78054</v>
      </c>
      <c r="O35" s="18">
        <f t="shared" si="0"/>
        <v>33</v>
      </c>
    </row>
    <row r="36" spans="1:15" x14ac:dyDescent="0.25">
      <c r="A36">
        <v>34</v>
      </c>
      <c r="B36">
        <v>66910</v>
      </c>
      <c r="C36">
        <v>44</v>
      </c>
      <c r="D36" t="s">
        <v>136</v>
      </c>
      <c r="E36" t="s">
        <v>40</v>
      </c>
      <c r="F36">
        <v>0</v>
      </c>
      <c r="G36" t="s">
        <v>12</v>
      </c>
      <c r="H36" s="1">
        <v>8.2210648148148139E-4</v>
      </c>
      <c r="I36" s="1">
        <v>8.0937500000000009E-4</v>
      </c>
      <c r="J36" s="1"/>
      <c r="K36" s="18">
        <v>145.47</v>
      </c>
      <c r="N36" s="18">
        <f>IFERROR(VLOOKUP(B36,AthListWomen[],1,FALSE),0)</f>
        <v>66910</v>
      </c>
      <c r="O36" s="18">
        <f t="shared" si="0"/>
        <v>34</v>
      </c>
    </row>
    <row r="37" spans="1:15" x14ac:dyDescent="0.25">
      <c r="A37">
        <v>35</v>
      </c>
      <c r="B37">
        <v>65072</v>
      </c>
      <c r="C37">
        <v>43</v>
      </c>
      <c r="D37" t="s">
        <v>138</v>
      </c>
      <c r="E37" t="s">
        <v>33</v>
      </c>
      <c r="F37">
        <v>0</v>
      </c>
      <c r="G37" t="s">
        <v>12</v>
      </c>
      <c r="H37" s="1">
        <v>8.4675925925925934E-4</v>
      </c>
      <c r="I37" s="1">
        <v>7.8831018518518519E-4</v>
      </c>
      <c r="J37" s="1"/>
      <c r="K37" s="18">
        <v>147.94999999999999</v>
      </c>
      <c r="N37" s="18">
        <f>IFERROR(VLOOKUP(B37,AthListWomen[],1,FALSE),0)</f>
        <v>65072</v>
      </c>
      <c r="O37" s="18">
        <f t="shared" si="0"/>
        <v>35</v>
      </c>
    </row>
    <row r="38" spans="1:15" x14ac:dyDescent="0.25">
      <c r="A38">
        <v>36</v>
      </c>
      <c r="B38">
        <v>66984</v>
      </c>
      <c r="C38">
        <v>39</v>
      </c>
      <c r="D38" t="s">
        <v>139</v>
      </c>
      <c r="E38" t="s">
        <v>33</v>
      </c>
      <c r="F38">
        <v>0</v>
      </c>
      <c r="G38" t="s">
        <v>12</v>
      </c>
      <c r="H38" s="1">
        <v>8.6354166666666665E-4</v>
      </c>
      <c r="I38" s="1">
        <v>8.2222222222222213E-4</v>
      </c>
      <c r="J38" s="1"/>
      <c r="K38" s="18">
        <v>182.92</v>
      </c>
      <c r="N38" s="18">
        <f>IFERROR(VLOOKUP(B38,AthListWomen[],1,FALSE),0)</f>
        <v>66984</v>
      </c>
      <c r="O38" s="18">
        <f t="shared" si="0"/>
        <v>36</v>
      </c>
    </row>
    <row r="39" spans="1:15" x14ac:dyDescent="0.25">
      <c r="A39">
        <v>37</v>
      </c>
      <c r="B39">
        <v>70406</v>
      </c>
      <c r="C39">
        <v>47</v>
      </c>
      <c r="D39" t="s">
        <v>146</v>
      </c>
      <c r="E39" t="s">
        <v>33</v>
      </c>
      <c r="F39">
        <v>99</v>
      </c>
      <c r="G39" t="s">
        <v>12</v>
      </c>
      <c r="H39" s="1">
        <v>8.6851851851851847E-4</v>
      </c>
      <c r="I39" s="1">
        <v>8.2685185185185173E-4</v>
      </c>
      <c r="J39" s="1"/>
      <c r="K39" s="18">
        <v>189.55</v>
      </c>
      <c r="N39" s="18">
        <f>IFERROR(VLOOKUP(B39,AthListWomen[],1,FALSE),0)</f>
        <v>70406</v>
      </c>
      <c r="O39" s="18">
        <f t="shared" si="0"/>
        <v>37</v>
      </c>
    </row>
    <row r="40" spans="1:15" x14ac:dyDescent="0.25">
      <c r="A40">
        <v>38</v>
      </c>
      <c r="B40">
        <v>70993</v>
      </c>
      <c r="C40">
        <v>46</v>
      </c>
      <c r="D40" t="s">
        <v>141</v>
      </c>
      <c r="E40" t="s">
        <v>40</v>
      </c>
      <c r="F40">
        <v>0</v>
      </c>
      <c r="G40" t="s">
        <v>12</v>
      </c>
      <c r="H40" s="1">
        <v>8.7650462962962953E-4</v>
      </c>
      <c r="I40" s="1">
        <v>8.4062500000000012E-4</v>
      </c>
      <c r="J40" s="1"/>
      <c r="K40" s="18">
        <v>204.56</v>
      </c>
      <c r="N40" s="18">
        <f>IFERROR(VLOOKUP(B40,AthListWomen[],1,FALSE),0)</f>
        <v>70993</v>
      </c>
      <c r="O40" s="18">
        <f t="shared" si="0"/>
        <v>38</v>
      </c>
    </row>
    <row r="41" spans="1:15" x14ac:dyDescent="0.25">
      <c r="A41">
        <v>39</v>
      </c>
      <c r="B41">
        <v>67207</v>
      </c>
      <c r="C41">
        <v>49</v>
      </c>
      <c r="D41" t="s">
        <v>150</v>
      </c>
      <c r="E41" t="s">
        <v>37</v>
      </c>
      <c r="F41">
        <v>0</v>
      </c>
      <c r="G41" t="s">
        <v>12</v>
      </c>
      <c r="H41" s="1">
        <v>8.9236111111111124E-4</v>
      </c>
      <c r="I41" s="1">
        <v>8.587962962962963E-4</v>
      </c>
      <c r="J41" s="1"/>
      <c r="K41" s="18">
        <v>228.03</v>
      </c>
      <c r="N41" s="18">
        <f>IFERROR(VLOOKUP(B41,AthListWomen[],1,FALSE),0)</f>
        <v>67207</v>
      </c>
      <c r="O41" s="18">
        <f t="shared" si="0"/>
        <v>39</v>
      </c>
    </row>
    <row r="42" spans="1:15" x14ac:dyDescent="0.25">
      <c r="A42">
        <v>40</v>
      </c>
      <c r="B42">
        <v>69326</v>
      </c>
      <c r="C42">
        <v>53</v>
      </c>
      <c r="D42" t="s">
        <v>151</v>
      </c>
      <c r="E42" t="s">
        <v>129</v>
      </c>
      <c r="F42">
        <v>99</v>
      </c>
      <c r="G42" t="s">
        <v>12</v>
      </c>
      <c r="H42" s="1">
        <v>9.1643518518518506E-4</v>
      </c>
      <c r="I42" s="1">
        <v>8.5960648148148148E-4</v>
      </c>
      <c r="J42" s="1"/>
      <c r="K42" s="18">
        <v>245.2</v>
      </c>
      <c r="N42" s="18">
        <f>IFERROR(VLOOKUP(B42,AthListWomen[],1,FALSE),0)</f>
        <v>69326</v>
      </c>
      <c r="O42" s="18">
        <f t="shared" si="0"/>
        <v>40</v>
      </c>
    </row>
    <row r="43" spans="1:15" x14ac:dyDescent="0.25">
      <c r="A43">
        <v>41</v>
      </c>
      <c r="B43">
        <v>67107</v>
      </c>
      <c r="C43">
        <v>51</v>
      </c>
      <c r="D43" t="s">
        <v>160</v>
      </c>
      <c r="E43" t="s">
        <v>37</v>
      </c>
      <c r="F43">
        <v>0</v>
      </c>
      <c r="G43" t="s">
        <v>12</v>
      </c>
      <c r="H43" s="1">
        <v>9.2268518518518524E-4</v>
      </c>
      <c r="I43" s="1">
        <v>8.9432870370370371E-4</v>
      </c>
      <c r="J43" s="1"/>
      <c r="K43" s="18">
        <v>273.45999999999998</v>
      </c>
      <c r="N43" s="18">
        <f>IFERROR(VLOOKUP(B43,AthListWomen[],1,FALSE),0)</f>
        <v>67107</v>
      </c>
      <c r="O43" s="18">
        <f t="shared" si="0"/>
        <v>41</v>
      </c>
    </row>
    <row r="44" spans="1:15" x14ac:dyDescent="0.25">
      <c r="A44">
        <v>999</v>
      </c>
      <c r="B44">
        <v>65208</v>
      </c>
      <c r="C44">
        <v>8</v>
      </c>
      <c r="D44" t="s">
        <v>156</v>
      </c>
      <c r="E44" t="s">
        <v>33</v>
      </c>
      <c r="F44">
        <v>99</v>
      </c>
      <c r="G44" t="s">
        <v>12</v>
      </c>
      <c r="H44" t="s">
        <v>66</v>
      </c>
      <c r="I44" s="1">
        <v>9.1874999999999997E-4</v>
      </c>
      <c r="K44" s="18">
        <v>0</v>
      </c>
      <c r="N44" s="18">
        <f>IFERROR(VLOOKUP(B44,AthListWomen[],1,FALSE),0)</f>
        <v>65208</v>
      </c>
      <c r="O44" s="18">
        <f t="shared" si="0"/>
        <v>0</v>
      </c>
    </row>
    <row r="45" spans="1:15" x14ac:dyDescent="0.25">
      <c r="A45">
        <v>999</v>
      </c>
      <c r="B45">
        <v>65268</v>
      </c>
      <c r="C45">
        <v>25</v>
      </c>
      <c r="D45" t="s">
        <v>125</v>
      </c>
      <c r="E45" t="s">
        <v>33</v>
      </c>
      <c r="F45">
        <v>99</v>
      </c>
      <c r="G45" t="s">
        <v>12</v>
      </c>
      <c r="H45" t="s">
        <v>66</v>
      </c>
      <c r="I45" s="1">
        <v>7.9050925925925936E-4</v>
      </c>
      <c r="K45" s="18">
        <v>0</v>
      </c>
      <c r="N45" s="18">
        <f>IFERROR(VLOOKUP(B45,AthListWomen[],1,FALSE),0)</f>
        <v>65268</v>
      </c>
      <c r="O45" s="18">
        <f t="shared" si="0"/>
        <v>0</v>
      </c>
    </row>
    <row r="46" spans="1:15" x14ac:dyDescent="0.25">
      <c r="A46">
        <v>999</v>
      </c>
      <c r="B46">
        <v>65467</v>
      </c>
      <c r="C46">
        <v>28</v>
      </c>
      <c r="D46" t="s">
        <v>126</v>
      </c>
      <c r="E46" t="s">
        <v>40</v>
      </c>
      <c r="F46">
        <v>0</v>
      </c>
      <c r="G46" t="s">
        <v>12</v>
      </c>
      <c r="H46" t="s">
        <v>66</v>
      </c>
      <c r="I46" t="s">
        <v>66</v>
      </c>
      <c r="K46" s="18">
        <v>0</v>
      </c>
      <c r="N46" s="18">
        <f>IFERROR(VLOOKUP(B46,AthListWomen[],1,FALSE),0)</f>
        <v>65467</v>
      </c>
      <c r="O46" s="18">
        <f t="shared" si="0"/>
        <v>0</v>
      </c>
    </row>
    <row r="47" spans="1:15" x14ac:dyDescent="0.25">
      <c r="A47">
        <v>999</v>
      </c>
      <c r="B47">
        <v>65077</v>
      </c>
      <c r="C47">
        <v>31</v>
      </c>
      <c r="D47" t="s">
        <v>128</v>
      </c>
      <c r="E47" t="s">
        <v>129</v>
      </c>
      <c r="F47">
        <v>99</v>
      </c>
      <c r="G47" t="s">
        <v>12</v>
      </c>
      <c r="H47" t="s">
        <v>66</v>
      </c>
      <c r="I47" s="1">
        <v>7.8715277777777768E-4</v>
      </c>
      <c r="K47" s="18">
        <v>0</v>
      </c>
      <c r="N47" s="18">
        <f>IFERROR(VLOOKUP(B47,AthListWomen[],1,FALSE),0)</f>
        <v>65077</v>
      </c>
      <c r="O47" s="18">
        <f t="shared" si="0"/>
        <v>0</v>
      </c>
    </row>
    <row r="48" spans="1:15" x14ac:dyDescent="0.25">
      <c r="A48">
        <v>999</v>
      </c>
      <c r="B48">
        <v>73720</v>
      </c>
      <c r="C48">
        <v>50</v>
      </c>
      <c r="D48" t="s">
        <v>144</v>
      </c>
      <c r="E48" t="s">
        <v>145</v>
      </c>
      <c r="F48">
        <v>99</v>
      </c>
      <c r="G48" t="s">
        <v>12</v>
      </c>
      <c r="H48" t="s">
        <v>66</v>
      </c>
      <c r="I48" s="1">
        <v>8.6585648148148166E-4</v>
      </c>
      <c r="K48" s="18">
        <v>0</v>
      </c>
      <c r="N48" s="18">
        <f>IFERROR(VLOOKUP(B48,AthListWomen[],1,FALSE),0)</f>
        <v>0</v>
      </c>
      <c r="O48" s="18">
        <f t="shared" si="0"/>
        <v>0</v>
      </c>
    </row>
    <row r="49" spans="1:15" x14ac:dyDescent="0.25">
      <c r="A49">
        <v>999</v>
      </c>
      <c r="B49">
        <v>71345</v>
      </c>
      <c r="C49">
        <v>54</v>
      </c>
      <c r="D49" t="s">
        <v>155</v>
      </c>
      <c r="E49" t="s">
        <v>145</v>
      </c>
      <c r="F49">
        <v>0</v>
      </c>
      <c r="G49" t="s">
        <v>12</v>
      </c>
      <c r="H49" t="s">
        <v>66</v>
      </c>
      <c r="I49" s="1">
        <v>8.3020833333333341E-4</v>
      </c>
      <c r="K49" s="18">
        <v>0</v>
      </c>
      <c r="N49" s="18">
        <f>IFERROR(VLOOKUP(B49,AthListWomen[],1,FALSE),0)</f>
        <v>0</v>
      </c>
      <c r="O49" s="18">
        <f t="shared" si="0"/>
        <v>0</v>
      </c>
    </row>
    <row r="50" spans="1:15" x14ac:dyDescent="0.25">
      <c r="A50">
        <v>999</v>
      </c>
      <c r="B50">
        <v>72126</v>
      </c>
      <c r="C50">
        <v>4</v>
      </c>
      <c r="D50" t="s">
        <v>114</v>
      </c>
      <c r="E50" t="s">
        <v>33</v>
      </c>
      <c r="F50">
        <v>99</v>
      </c>
      <c r="G50" t="s">
        <v>12</v>
      </c>
      <c r="H50" s="1">
        <v>7.8067129629629634E-4</v>
      </c>
      <c r="I50" t="s">
        <v>66</v>
      </c>
      <c r="K50" s="18">
        <v>0</v>
      </c>
      <c r="N50" s="18">
        <f>IFERROR(VLOOKUP(B50,AthListWomen[],1,FALSE),0)</f>
        <v>72126</v>
      </c>
      <c r="O50" s="18">
        <f t="shared" si="0"/>
        <v>0</v>
      </c>
    </row>
    <row r="51" spans="1:15" x14ac:dyDescent="0.25">
      <c r="A51">
        <v>999</v>
      </c>
      <c r="B51">
        <v>66876</v>
      </c>
      <c r="C51">
        <v>16</v>
      </c>
      <c r="D51" t="s">
        <v>103</v>
      </c>
      <c r="E51" t="s">
        <v>40</v>
      </c>
      <c r="F51">
        <v>0</v>
      </c>
      <c r="G51" t="s">
        <v>12</v>
      </c>
      <c r="H51" s="1">
        <v>7.361111111111111E-4</v>
      </c>
      <c r="I51" t="s">
        <v>66</v>
      </c>
      <c r="K51" s="18">
        <v>0</v>
      </c>
      <c r="N51" s="18">
        <f>IFERROR(VLOOKUP(B51,AthListWomen[],1,FALSE),0)</f>
        <v>66876</v>
      </c>
      <c r="O51" s="18">
        <f t="shared" si="0"/>
        <v>0</v>
      </c>
    </row>
    <row r="52" spans="1:15" x14ac:dyDescent="0.25">
      <c r="A52">
        <v>999</v>
      </c>
      <c r="B52">
        <v>69967</v>
      </c>
      <c r="C52">
        <v>19</v>
      </c>
      <c r="D52" t="s">
        <v>123</v>
      </c>
      <c r="E52" t="s">
        <v>14</v>
      </c>
      <c r="F52">
        <v>99</v>
      </c>
      <c r="G52" t="s">
        <v>12</v>
      </c>
      <c r="H52" s="1">
        <v>7.9745370370370376E-4</v>
      </c>
      <c r="I52" t="s">
        <v>66</v>
      </c>
      <c r="K52" s="18">
        <v>0</v>
      </c>
      <c r="N52" s="18">
        <f>IFERROR(VLOOKUP(B52,AthListWomen[],1,FALSE),0)</f>
        <v>69967</v>
      </c>
      <c r="O52" s="18">
        <f t="shared" si="0"/>
        <v>0</v>
      </c>
    </row>
    <row r="53" spans="1:15" x14ac:dyDescent="0.25">
      <c r="A53">
        <v>999</v>
      </c>
      <c r="B53">
        <v>73438</v>
      </c>
      <c r="C53">
        <v>42</v>
      </c>
      <c r="D53" t="s">
        <v>143</v>
      </c>
      <c r="E53" t="s">
        <v>25</v>
      </c>
      <c r="F53">
        <v>99</v>
      </c>
      <c r="G53" t="s">
        <v>12</v>
      </c>
      <c r="H53" s="1">
        <v>8.6249999999999999E-4</v>
      </c>
      <c r="I53" t="s">
        <v>66</v>
      </c>
      <c r="K53" s="18">
        <v>0</v>
      </c>
      <c r="N53" s="18">
        <f>IFERROR(VLOOKUP(B53,AthListWomen[],1,FALSE),0)</f>
        <v>73438</v>
      </c>
      <c r="O53" s="18">
        <f t="shared" si="0"/>
        <v>0</v>
      </c>
    </row>
    <row r="54" spans="1:15" x14ac:dyDescent="0.25">
      <c r="A54">
        <v>999</v>
      </c>
      <c r="B54">
        <v>74210</v>
      </c>
      <c r="C54">
        <v>52</v>
      </c>
      <c r="D54" t="s">
        <v>154</v>
      </c>
      <c r="E54" t="s">
        <v>40</v>
      </c>
      <c r="F54">
        <v>0</v>
      </c>
      <c r="G54" t="s">
        <v>12</v>
      </c>
      <c r="H54" s="1">
        <v>8.6504629629629637E-4</v>
      </c>
      <c r="I54" t="s">
        <v>66</v>
      </c>
      <c r="K54" s="18">
        <v>0</v>
      </c>
      <c r="N54" s="18">
        <f>IFERROR(VLOOKUP(B54,AthListWomen[],1,FALSE),0)</f>
        <v>74210</v>
      </c>
      <c r="O54" s="18">
        <f t="shared" si="0"/>
        <v>0</v>
      </c>
    </row>
    <row r="55" spans="1:15" x14ac:dyDescent="0.25">
      <c r="A55">
        <v>999</v>
      </c>
      <c r="B55">
        <v>65967</v>
      </c>
      <c r="C55">
        <v>7</v>
      </c>
      <c r="D55" t="s">
        <v>111</v>
      </c>
      <c r="E55" t="s">
        <v>14</v>
      </c>
      <c r="F55">
        <v>99</v>
      </c>
      <c r="G55" t="s">
        <v>12</v>
      </c>
      <c r="H55" s="1">
        <v>7.5787037037037023E-4</v>
      </c>
      <c r="I55" t="s">
        <v>609</v>
      </c>
      <c r="K55" s="18">
        <v>0</v>
      </c>
      <c r="N55" s="18">
        <f>IFERROR(VLOOKUP(B55,AthListWomen[],1,FALSE),0)</f>
        <v>65967</v>
      </c>
      <c r="O55" s="18">
        <f t="shared" si="0"/>
        <v>0</v>
      </c>
    </row>
    <row r="56" spans="1:15" x14ac:dyDescent="0.25">
      <c r="A56" s="18">
        <v>999</v>
      </c>
      <c r="B56" s="18">
        <v>65927</v>
      </c>
      <c r="C56" s="18">
        <v>48</v>
      </c>
      <c r="D56" s="18" t="s">
        <v>610</v>
      </c>
      <c r="E56" s="18" t="s">
        <v>27</v>
      </c>
      <c r="F56" s="18">
        <v>99</v>
      </c>
      <c r="G56" s="18" t="s">
        <v>12</v>
      </c>
      <c r="H56" s="1">
        <v>8.5104166666666672E-4</v>
      </c>
      <c r="I56" s="18" t="s">
        <v>609</v>
      </c>
      <c r="J56" s="18"/>
      <c r="K56" s="18">
        <v>0</v>
      </c>
      <c r="N56" s="18">
        <f>IFERROR(VLOOKUP(#REF!,AthListWomen[],1,FALSE),0)</f>
        <v>0</v>
      </c>
      <c r="O56" s="18">
        <f>IF(N56&gt;0,IF(#REF!&gt;0,IF(#REF!&lt;999,IF(#REF!=A55,IF(N55&gt;0,O55,O55+1),IF(A55=A54,O55+2,O55+1)),0),O55),O55)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IF(N57&gt;0,IF(#REF!&gt;0,IF(#REF!&lt;999,IF(#REF!=#REF!,IF(N56&gt;0,O56,O56+1),IF(#REF!=A55,O56+2,O56+1)),0),O56),O56)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0" sqref="M10:N10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67237</v>
      </c>
      <c r="C3">
        <v>3</v>
      </c>
      <c r="D3" t="s">
        <v>91</v>
      </c>
      <c r="E3" t="s">
        <v>16</v>
      </c>
      <c r="F3">
        <v>99</v>
      </c>
      <c r="G3" t="s">
        <v>12</v>
      </c>
      <c r="H3" s="1">
        <v>7.0289351851851849E-4</v>
      </c>
      <c r="I3" s="1">
        <v>7.3229166666666668E-4</v>
      </c>
      <c r="J3" s="1"/>
      <c r="K3" s="18">
        <v>0</v>
      </c>
      <c r="N3" s="18">
        <f>IFERROR(VLOOKUP(B3,AthListMen[],1,FALSE),0)</f>
        <v>67237</v>
      </c>
      <c r="O3" s="18">
        <f t="shared" ref="O3:O57" si="0">IF(N3&gt;0,IF(A3&gt;0,IF(A3&lt;999,IF(A3=A2,IF(N2&gt;0,O2,O2+1),IF(A2=A1,O2+2,O2+1)),0),O2),O2)</f>
        <v>1</v>
      </c>
    </row>
    <row r="4" spans="1:15" x14ac:dyDescent="0.25">
      <c r="A4">
        <v>2</v>
      </c>
      <c r="B4">
        <v>67003</v>
      </c>
      <c r="C4">
        <v>9</v>
      </c>
      <c r="D4" t="s">
        <v>65</v>
      </c>
      <c r="E4" t="s">
        <v>16</v>
      </c>
      <c r="F4">
        <v>99</v>
      </c>
      <c r="G4" t="s">
        <v>12</v>
      </c>
      <c r="H4" s="1">
        <v>7.2465277777777795E-4</v>
      </c>
      <c r="I4" s="1">
        <v>7.4085648148148155E-4</v>
      </c>
      <c r="J4" s="1"/>
      <c r="K4" s="18">
        <v>20.71</v>
      </c>
      <c r="N4" s="18">
        <f>IFERROR(VLOOKUP(B4,AthListMen[],1,FALSE),0)</f>
        <v>67003</v>
      </c>
      <c r="O4" s="18">
        <f t="shared" si="0"/>
        <v>2</v>
      </c>
    </row>
    <row r="5" spans="1:15" x14ac:dyDescent="0.25">
      <c r="A5">
        <v>3</v>
      </c>
      <c r="B5">
        <v>67898</v>
      </c>
      <c r="C5">
        <v>17</v>
      </c>
      <c r="D5" t="s">
        <v>71</v>
      </c>
      <c r="E5" t="s">
        <v>11</v>
      </c>
      <c r="F5">
        <v>0</v>
      </c>
      <c r="G5" t="s">
        <v>12</v>
      </c>
      <c r="H5" s="1">
        <v>7.3391203703703693E-4</v>
      </c>
      <c r="I5" s="1">
        <v>7.3877314814814823E-4</v>
      </c>
      <c r="J5" s="1"/>
      <c r="K5" s="18">
        <v>25.61</v>
      </c>
      <c r="N5" s="18">
        <f>IFERROR(VLOOKUP(B5,AthListMen[],1,FALSE),0)</f>
        <v>67898</v>
      </c>
      <c r="O5" s="18">
        <f t="shared" si="0"/>
        <v>3</v>
      </c>
    </row>
    <row r="6" spans="1:15" x14ac:dyDescent="0.25">
      <c r="A6">
        <v>4</v>
      </c>
      <c r="B6">
        <v>65169</v>
      </c>
      <c r="C6">
        <v>1</v>
      </c>
      <c r="D6" t="s">
        <v>31</v>
      </c>
      <c r="E6" t="s">
        <v>25</v>
      </c>
      <c r="F6">
        <v>99</v>
      </c>
      <c r="G6" t="s">
        <v>12</v>
      </c>
      <c r="H6" s="1">
        <v>7.378472222222222E-4</v>
      </c>
      <c r="I6" s="1">
        <v>7.5254629629629619E-4</v>
      </c>
      <c r="J6" s="1"/>
      <c r="K6" s="18">
        <v>37.700000000000003</v>
      </c>
      <c r="N6" s="18">
        <f>IFERROR(VLOOKUP(B6,AthListMen[],1,FALSE),0)</f>
        <v>65169</v>
      </c>
      <c r="O6" s="18">
        <f t="shared" si="0"/>
        <v>4</v>
      </c>
    </row>
    <row r="7" spans="1:15" x14ac:dyDescent="0.25">
      <c r="A7">
        <v>5</v>
      </c>
      <c r="B7">
        <v>65339</v>
      </c>
      <c r="C7">
        <v>6</v>
      </c>
      <c r="D7" t="s">
        <v>13</v>
      </c>
      <c r="E7" t="s">
        <v>14</v>
      </c>
      <c r="F7">
        <v>0</v>
      </c>
      <c r="G7" t="s">
        <v>12</v>
      </c>
      <c r="H7" s="1">
        <v>7.4317129629629635E-4</v>
      </c>
      <c r="I7" s="1">
        <v>7.5347222222222222E-4</v>
      </c>
      <c r="J7" s="1"/>
      <c r="K7" s="18">
        <v>41.97</v>
      </c>
      <c r="N7" s="18">
        <f>IFERROR(VLOOKUP(B7,AthListMen[],1,FALSE),0)</f>
        <v>65339</v>
      </c>
      <c r="O7" s="18">
        <f t="shared" si="0"/>
        <v>5</v>
      </c>
    </row>
    <row r="8" spans="1:15" x14ac:dyDescent="0.25">
      <c r="A8">
        <v>6</v>
      </c>
      <c r="B8">
        <v>65010</v>
      </c>
      <c r="C8">
        <v>10</v>
      </c>
      <c r="D8" t="s">
        <v>17</v>
      </c>
      <c r="E8" t="s">
        <v>14</v>
      </c>
      <c r="F8">
        <v>99</v>
      </c>
      <c r="G8" t="s">
        <v>12</v>
      </c>
      <c r="H8" s="1">
        <v>7.5324074074074085E-4</v>
      </c>
      <c r="I8" s="1">
        <v>7.5277777777777789E-4</v>
      </c>
      <c r="J8" s="1"/>
      <c r="K8" s="18">
        <v>48.37</v>
      </c>
      <c r="N8" s="18">
        <f>IFERROR(VLOOKUP(B8,AthListMen[],1,FALSE),0)</f>
        <v>65010</v>
      </c>
      <c r="O8" s="18">
        <f t="shared" si="0"/>
        <v>6</v>
      </c>
    </row>
    <row r="9" spans="1:15" x14ac:dyDescent="0.25">
      <c r="A9">
        <v>7</v>
      </c>
      <c r="B9">
        <v>67162</v>
      </c>
      <c r="C9">
        <v>22</v>
      </c>
      <c r="D9" t="s">
        <v>92</v>
      </c>
      <c r="E9" t="s">
        <v>40</v>
      </c>
      <c r="F9">
        <v>0</v>
      </c>
      <c r="G9" t="s">
        <v>12</v>
      </c>
      <c r="H9" s="1">
        <v>7.5000000000000012E-4</v>
      </c>
      <c r="I9" s="1">
        <v>7.6516203703703718E-4</v>
      </c>
      <c r="J9" s="1"/>
      <c r="K9" s="18">
        <v>54.61</v>
      </c>
      <c r="N9" s="18">
        <f>IFERROR(VLOOKUP(B9,AthListMen[],1,FALSE),0)</f>
        <v>67162</v>
      </c>
      <c r="O9" s="18">
        <f t="shared" si="0"/>
        <v>7</v>
      </c>
    </row>
    <row r="10" spans="1:15" x14ac:dyDescent="0.25">
      <c r="A10">
        <v>8</v>
      </c>
      <c r="B10">
        <v>71926</v>
      </c>
      <c r="C10">
        <v>15</v>
      </c>
      <c r="D10" t="s">
        <v>15</v>
      </c>
      <c r="E10" t="s">
        <v>16</v>
      </c>
      <c r="F10">
        <v>99</v>
      </c>
      <c r="G10" t="s">
        <v>12</v>
      </c>
      <c r="H10" s="1">
        <v>7.5925925925925911E-4</v>
      </c>
      <c r="I10" s="1">
        <v>7.5868055555555552E-4</v>
      </c>
      <c r="J10" s="1"/>
      <c r="K10" s="18">
        <v>56.51</v>
      </c>
      <c r="N10" s="18">
        <f>IFERROR(VLOOKUP(B10,AthListMen[],1,FALSE),0)</f>
        <v>71926</v>
      </c>
      <c r="O10" s="18">
        <f t="shared" si="0"/>
        <v>8</v>
      </c>
    </row>
    <row r="11" spans="1:15" x14ac:dyDescent="0.25">
      <c r="A11">
        <v>9</v>
      </c>
      <c r="B11">
        <v>67057</v>
      </c>
      <c r="C11">
        <v>18</v>
      </c>
      <c r="D11" t="s">
        <v>24</v>
      </c>
      <c r="E11" t="s">
        <v>25</v>
      </c>
      <c r="F11">
        <v>99</v>
      </c>
      <c r="G11" t="s">
        <v>12</v>
      </c>
      <c r="H11" s="1">
        <v>7.4780092592592595E-4</v>
      </c>
      <c r="I11" s="1">
        <v>7.7141203703703703E-4</v>
      </c>
      <c r="J11" s="1"/>
      <c r="K11" s="18">
        <v>57.38</v>
      </c>
      <c r="N11" s="18">
        <f>IFERROR(VLOOKUP(B11,AthListMen[],1,FALSE),0)</f>
        <v>67057</v>
      </c>
      <c r="O11" s="18">
        <f t="shared" si="0"/>
        <v>9</v>
      </c>
    </row>
    <row r="12" spans="1:15" x14ac:dyDescent="0.25">
      <c r="A12">
        <v>10</v>
      </c>
      <c r="B12">
        <v>65464</v>
      </c>
      <c r="C12">
        <v>14</v>
      </c>
      <c r="D12" t="s">
        <v>19</v>
      </c>
      <c r="E12" t="s">
        <v>11</v>
      </c>
      <c r="F12">
        <v>99</v>
      </c>
      <c r="G12" t="s">
        <v>12</v>
      </c>
      <c r="H12" s="1">
        <v>7.6157407407407413E-4</v>
      </c>
      <c r="I12" s="1">
        <v>7.6342592592592597E-4</v>
      </c>
      <c r="J12" s="1"/>
      <c r="K12" s="18">
        <v>61.33</v>
      </c>
      <c r="N12" s="18">
        <f>IFERROR(VLOOKUP(B12,AthListMen[],1,FALSE),0)</f>
        <v>65464</v>
      </c>
      <c r="O12" s="18">
        <f t="shared" si="0"/>
        <v>10</v>
      </c>
    </row>
    <row r="13" spans="1:15" x14ac:dyDescent="0.25">
      <c r="A13">
        <v>11</v>
      </c>
      <c r="B13">
        <v>65452</v>
      </c>
      <c r="C13">
        <v>31</v>
      </c>
      <c r="D13" t="s">
        <v>78</v>
      </c>
      <c r="E13" t="s">
        <v>25</v>
      </c>
      <c r="F13">
        <v>0</v>
      </c>
      <c r="G13" t="s">
        <v>12</v>
      </c>
      <c r="H13" s="1">
        <v>7.6562499999999992E-4</v>
      </c>
      <c r="I13" s="1">
        <v>7.6631944444444436E-4</v>
      </c>
      <c r="J13" s="1"/>
      <c r="K13" s="18">
        <v>66.069999999999993</v>
      </c>
      <c r="N13" s="18">
        <f>IFERROR(VLOOKUP(B13,AthListMen[],1,FALSE),0)</f>
        <v>65452</v>
      </c>
      <c r="O13" s="18">
        <f t="shared" si="0"/>
        <v>11</v>
      </c>
    </row>
    <row r="14" spans="1:15" x14ac:dyDescent="0.25">
      <c r="A14">
        <v>12</v>
      </c>
      <c r="B14">
        <v>65007</v>
      </c>
      <c r="C14">
        <v>24</v>
      </c>
      <c r="D14" t="s">
        <v>41</v>
      </c>
      <c r="E14" t="s">
        <v>25</v>
      </c>
      <c r="F14">
        <v>0</v>
      </c>
      <c r="G14" t="s">
        <v>12</v>
      </c>
      <c r="H14" s="1">
        <v>7.6261574074074079E-4</v>
      </c>
      <c r="I14" s="1">
        <v>7.7233796296296295E-4</v>
      </c>
      <c r="J14" s="1"/>
      <c r="K14" s="18">
        <v>68.13</v>
      </c>
      <c r="N14" s="18">
        <f>IFERROR(VLOOKUP(B14,AthListMen[],1,FALSE),0)</f>
        <v>65007</v>
      </c>
      <c r="O14" s="18">
        <f t="shared" si="0"/>
        <v>12</v>
      </c>
    </row>
    <row r="15" spans="1:15" x14ac:dyDescent="0.25">
      <c r="A15">
        <v>13</v>
      </c>
      <c r="B15">
        <v>69415</v>
      </c>
      <c r="C15">
        <v>27</v>
      </c>
      <c r="D15" t="s">
        <v>77</v>
      </c>
      <c r="E15" t="s">
        <v>16</v>
      </c>
      <c r="F15">
        <v>99</v>
      </c>
      <c r="G15" t="s">
        <v>12</v>
      </c>
      <c r="H15" s="1">
        <v>7.6018518518518525E-4</v>
      </c>
      <c r="I15" s="1">
        <v>7.7766203703703689E-4</v>
      </c>
      <c r="J15" s="1"/>
      <c r="K15" s="18">
        <v>70.099999999999994</v>
      </c>
      <c r="N15" s="18">
        <f>IFERROR(VLOOKUP(B15,AthListMen[],1,FALSE),0)</f>
        <v>69415</v>
      </c>
      <c r="O15" s="18">
        <f t="shared" si="0"/>
        <v>13</v>
      </c>
    </row>
    <row r="16" spans="1:15" x14ac:dyDescent="0.25">
      <c r="A16">
        <v>14</v>
      </c>
      <c r="B16">
        <v>65931</v>
      </c>
      <c r="C16">
        <v>16</v>
      </c>
      <c r="D16" t="s">
        <v>21</v>
      </c>
      <c r="E16" t="s">
        <v>22</v>
      </c>
      <c r="F16">
        <v>99</v>
      </c>
      <c r="G16" t="s">
        <v>12</v>
      </c>
      <c r="H16" s="1">
        <v>7.7465277777777775E-4</v>
      </c>
      <c r="I16" s="1">
        <v>7.6863425925925927E-4</v>
      </c>
      <c r="J16" s="1"/>
      <c r="K16" s="18">
        <v>73.819999999999993</v>
      </c>
      <c r="N16" s="18">
        <f>IFERROR(VLOOKUP(B16,AthListMen[],1,FALSE),0)</f>
        <v>65931</v>
      </c>
      <c r="O16" s="18">
        <f t="shared" si="0"/>
        <v>14</v>
      </c>
    </row>
    <row r="17" spans="1:15" x14ac:dyDescent="0.25">
      <c r="A17">
        <v>15</v>
      </c>
      <c r="B17">
        <v>65187</v>
      </c>
      <c r="C17">
        <v>12</v>
      </c>
      <c r="D17" t="s">
        <v>70</v>
      </c>
      <c r="E17" t="s">
        <v>25</v>
      </c>
      <c r="F17">
        <v>99</v>
      </c>
      <c r="G17" t="s">
        <v>12</v>
      </c>
      <c r="H17" s="1">
        <v>7.7106481481481481E-4</v>
      </c>
      <c r="I17" s="1">
        <v>7.7592592592592589E-4</v>
      </c>
      <c r="J17" s="1"/>
      <c r="K17" s="18">
        <v>76.349999999999994</v>
      </c>
      <c r="N17" s="18">
        <f>IFERROR(VLOOKUP(B17,AthListMen[],1,FALSE),0)</f>
        <v>65187</v>
      </c>
      <c r="O17" s="18">
        <f t="shared" si="0"/>
        <v>15</v>
      </c>
    </row>
    <row r="18" spans="1:15" x14ac:dyDescent="0.25">
      <c r="A18">
        <v>16</v>
      </c>
      <c r="B18">
        <v>65106</v>
      </c>
      <c r="C18">
        <v>19</v>
      </c>
      <c r="D18" t="s">
        <v>18</v>
      </c>
      <c r="E18" t="s">
        <v>16</v>
      </c>
      <c r="F18">
        <v>99</v>
      </c>
      <c r="G18" t="s">
        <v>12</v>
      </c>
      <c r="H18" s="1">
        <v>7.7719907407407414E-4</v>
      </c>
      <c r="I18" s="1">
        <v>7.840277777777777E-4</v>
      </c>
      <c r="J18" s="1"/>
      <c r="K18" s="18">
        <v>86.07</v>
      </c>
      <c r="N18" s="18">
        <f>IFERROR(VLOOKUP(B18,AthListMen[],1,FALSE),0)</f>
        <v>65106</v>
      </c>
      <c r="O18" s="18">
        <f t="shared" si="0"/>
        <v>16</v>
      </c>
    </row>
    <row r="19" spans="1:15" x14ac:dyDescent="0.25">
      <c r="A19">
        <v>17</v>
      </c>
      <c r="B19">
        <v>67127</v>
      </c>
      <c r="C19">
        <v>20</v>
      </c>
      <c r="D19" t="s">
        <v>73</v>
      </c>
      <c r="E19" t="s">
        <v>40</v>
      </c>
      <c r="F19">
        <v>0</v>
      </c>
      <c r="G19" t="s">
        <v>12</v>
      </c>
      <c r="H19" s="1">
        <v>7.7777777777777784E-4</v>
      </c>
      <c r="I19" s="1">
        <v>7.9386574074074071E-4</v>
      </c>
      <c r="J19" s="1"/>
      <c r="K19" s="18">
        <v>93.18</v>
      </c>
      <c r="N19" s="18">
        <f>IFERROR(VLOOKUP(B19,AthListMen[],1,FALSE),0)</f>
        <v>67127</v>
      </c>
      <c r="O19" s="18">
        <f t="shared" si="0"/>
        <v>17</v>
      </c>
    </row>
    <row r="20" spans="1:15" x14ac:dyDescent="0.25">
      <c r="A20">
        <v>18</v>
      </c>
      <c r="B20">
        <v>65160</v>
      </c>
      <c r="C20">
        <v>7</v>
      </c>
      <c r="D20" t="s">
        <v>20</v>
      </c>
      <c r="E20" t="s">
        <v>14</v>
      </c>
      <c r="F20">
        <v>0</v>
      </c>
      <c r="G20" t="s">
        <v>12</v>
      </c>
      <c r="H20" s="1">
        <v>7.8136574074074078E-4</v>
      </c>
      <c r="I20" s="1">
        <v>7.9050925925925936E-4</v>
      </c>
      <c r="J20" s="1"/>
      <c r="K20" s="18">
        <v>93.34</v>
      </c>
      <c r="N20" s="18">
        <f>IFERROR(VLOOKUP(B20,AthListMen[],1,FALSE),0)</f>
        <v>65160</v>
      </c>
      <c r="O20" s="18">
        <f t="shared" si="0"/>
        <v>18</v>
      </c>
    </row>
    <row r="21" spans="1:15" x14ac:dyDescent="0.25">
      <c r="A21">
        <v>19</v>
      </c>
      <c r="B21">
        <v>67020</v>
      </c>
      <c r="C21">
        <v>26</v>
      </c>
      <c r="D21" t="s">
        <v>75</v>
      </c>
      <c r="E21" t="s">
        <v>76</v>
      </c>
      <c r="F21">
        <v>0</v>
      </c>
      <c r="G21" t="s">
        <v>12</v>
      </c>
      <c r="H21" s="1">
        <v>7.9456018518518504E-4</v>
      </c>
      <c r="I21" s="1">
        <v>7.8645833333333335E-4</v>
      </c>
      <c r="J21" s="1"/>
      <c r="K21" s="18">
        <v>99.58</v>
      </c>
      <c r="N21" s="18">
        <f>IFERROR(VLOOKUP(B21,AthListMen[],1,FALSE),0)</f>
        <v>67020</v>
      </c>
      <c r="O21" s="18">
        <f t="shared" si="0"/>
        <v>19</v>
      </c>
    </row>
    <row r="22" spans="1:15" x14ac:dyDescent="0.25">
      <c r="A22">
        <v>20</v>
      </c>
      <c r="B22">
        <v>65183</v>
      </c>
      <c r="C22">
        <v>45</v>
      </c>
      <c r="D22" t="s">
        <v>46</v>
      </c>
      <c r="E22" t="s">
        <v>33</v>
      </c>
      <c r="F22">
        <v>99</v>
      </c>
      <c r="G22" t="s">
        <v>12</v>
      </c>
      <c r="H22" s="1">
        <v>7.83449074074074E-4</v>
      </c>
      <c r="I22" s="1">
        <v>8.1400462962962947E-4</v>
      </c>
      <c r="J22" s="1"/>
      <c r="K22" s="18">
        <v>110.8</v>
      </c>
      <c r="N22" s="18">
        <f>IFERROR(VLOOKUP(B22,AthListMen[],1,FALSE),0)</f>
        <v>65183</v>
      </c>
      <c r="O22" s="18">
        <f t="shared" si="0"/>
        <v>20</v>
      </c>
    </row>
    <row r="23" spans="1:15" x14ac:dyDescent="0.25">
      <c r="A23">
        <v>21</v>
      </c>
      <c r="B23">
        <v>79048</v>
      </c>
      <c r="C23">
        <v>37</v>
      </c>
      <c r="D23" t="s">
        <v>28</v>
      </c>
      <c r="E23" t="s">
        <v>29</v>
      </c>
      <c r="F23">
        <v>0</v>
      </c>
      <c r="G23" t="s">
        <v>12</v>
      </c>
      <c r="H23" s="1">
        <v>7.975694444444445E-4</v>
      </c>
      <c r="I23" s="1">
        <v>7.9999999999999993E-4</v>
      </c>
      <c r="J23" s="1"/>
      <c r="K23" s="18">
        <v>110.88</v>
      </c>
      <c r="N23" s="18">
        <f>IFERROR(VLOOKUP(B23,AthListMen[],1,FALSE),0)</f>
        <v>79048</v>
      </c>
      <c r="O23" s="18">
        <f t="shared" si="0"/>
        <v>21</v>
      </c>
    </row>
    <row r="24" spans="1:15" x14ac:dyDescent="0.25">
      <c r="A24">
        <v>22</v>
      </c>
      <c r="B24">
        <v>67122</v>
      </c>
      <c r="C24">
        <v>5</v>
      </c>
      <c r="D24" t="s">
        <v>39</v>
      </c>
      <c r="E24" t="s">
        <v>40</v>
      </c>
      <c r="F24">
        <v>99</v>
      </c>
      <c r="G24" t="s">
        <v>12</v>
      </c>
      <c r="H24" s="1">
        <v>7.9583333333333329E-4</v>
      </c>
      <c r="I24" s="1">
        <v>8.0810185185185184E-4</v>
      </c>
      <c r="J24" s="1"/>
      <c r="K24" s="18">
        <v>115.23</v>
      </c>
      <c r="N24" s="18">
        <f>IFERROR(VLOOKUP(B24,AthListMen[],1,FALSE),0)</f>
        <v>67122</v>
      </c>
      <c r="O24" s="18">
        <f t="shared" si="0"/>
        <v>22</v>
      </c>
    </row>
    <row r="25" spans="1:15" x14ac:dyDescent="0.25">
      <c r="A25">
        <v>22</v>
      </c>
      <c r="B25">
        <v>67171</v>
      </c>
      <c r="C25">
        <v>23</v>
      </c>
      <c r="D25" t="s">
        <v>36</v>
      </c>
      <c r="E25" t="s">
        <v>37</v>
      </c>
      <c r="F25">
        <v>0</v>
      </c>
      <c r="G25" t="s">
        <v>12</v>
      </c>
      <c r="H25" s="1">
        <v>7.8854166666666667E-4</v>
      </c>
      <c r="I25" s="1">
        <v>8.1539351851851836E-4</v>
      </c>
      <c r="J25" s="1"/>
      <c r="K25" s="18">
        <v>115.23</v>
      </c>
      <c r="N25" s="18">
        <f>IFERROR(VLOOKUP(B25,AthListMen[],1,FALSE),0)</f>
        <v>67171</v>
      </c>
      <c r="O25" s="18">
        <f t="shared" si="0"/>
        <v>22</v>
      </c>
    </row>
    <row r="26" spans="1:15" x14ac:dyDescent="0.25">
      <c r="A26">
        <v>24</v>
      </c>
      <c r="B26">
        <v>65257</v>
      </c>
      <c r="C26">
        <v>33</v>
      </c>
      <c r="D26" t="s">
        <v>35</v>
      </c>
      <c r="E26" t="s">
        <v>14</v>
      </c>
      <c r="F26">
        <v>0</v>
      </c>
      <c r="G26" t="s">
        <v>12</v>
      </c>
      <c r="H26" s="1">
        <v>8.0636574074074074E-4</v>
      </c>
      <c r="I26" s="1">
        <v>7.9895833333333338E-4</v>
      </c>
      <c r="J26" s="1"/>
      <c r="K26" s="18">
        <v>116.18</v>
      </c>
      <c r="N26" s="18">
        <f>IFERROR(VLOOKUP(B26,AthListMen[],1,FALSE),0)</f>
        <v>65257</v>
      </c>
      <c r="O26" s="18">
        <f t="shared" si="0"/>
        <v>24</v>
      </c>
    </row>
    <row r="27" spans="1:15" x14ac:dyDescent="0.25">
      <c r="A27">
        <v>25</v>
      </c>
      <c r="B27">
        <v>65835</v>
      </c>
      <c r="C27">
        <v>25</v>
      </c>
      <c r="D27" t="s">
        <v>34</v>
      </c>
      <c r="E27" t="s">
        <v>27</v>
      </c>
      <c r="F27">
        <v>0</v>
      </c>
      <c r="G27" t="s">
        <v>12</v>
      </c>
      <c r="H27" s="1">
        <v>7.9733796296296291E-4</v>
      </c>
      <c r="I27" s="1">
        <v>8.091435185185185E-4</v>
      </c>
      <c r="J27" s="1"/>
      <c r="K27" s="18">
        <v>116.97</v>
      </c>
      <c r="N27" s="18">
        <f>IFERROR(VLOOKUP(B27,AthListMen[],1,FALSE),0)</f>
        <v>65835</v>
      </c>
      <c r="O27" s="18">
        <f t="shared" si="0"/>
        <v>25</v>
      </c>
    </row>
    <row r="28" spans="1:15" x14ac:dyDescent="0.25">
      <c r="A28">
        <v>26</v>
      </c>
      <c r="B28">
        <v>69411</v>
      </c>
      <c r="C28">
        <v>21</v>
      </c>
      <c r="D28" t="s">
        <v>38</v>
      </c>
      <c r="E28" t="s">
        <v>14</v>
      </c>
      <c r="F28">
        <v>0</v>
      </c>
      <c r="G28" t="s">
        <v>12</v>
      </c>
      <c r="H28" s="1">
        <v>8.0405092592592594E-4</v>
      </c>
      <c r="I28" s="1">
        <v>8.0833333333333321E-4</v>
      </c>
      <c r="J28" s="1"/>
      <c r="K28" s="18">
        <v>121</v>
      </c>
      <c r="N28" s="18">
        <f>IFERROR(VLOOKUP(B28,AthListMen[],1,FALSE),0)</f>
        <v>69411</v>
      </c>
      <c r="O28" s="18">
        <f t="shared" si="0"/>
        <v>26</v>
      </c>
    </row>
    <row r="29" spans="1:15" x14ac:dyDescent="0.25">
      <c r="A29">
        <v>27</v>
      </c>
      <c r="B29">
        <v>65052</v>
      </c>
      <c r="C29">
        <v>38</v>
      </c>
      <c r="D29" t="s">
        <v>79</v>
      </c>
      <c r="E29" t="s">
        <v>25</v>
      </c>
      <c r="F29">
        <v>99</v>
      </c>
      <c r="G29" t="s">
        <v>12</v>
      </c>
      <c r="H29" s="1">
        <v>8.1226851851851848E-4</v>
      </c>
      <c r="I29" s="1">
        <v>8.0717592592592592E-4</v>
      </c>
      <c r="J29" s="1"/>
      <c r="K29" s="18">
        <v>125.82</v>
      </c>
      <c r="N29" s="18">
        <f>IFERROR(VLOOKUP(B29,AthListMen[],1,FALSE),0)</f>
        <v>65052</v>
      </c>
      <c r="O29" s="18">
        <f t="shared" si="0"/>
        <v>27</v>
      </c>
    </row>
    <row r="30" spans="1:15" x14ac:dyDescent="0.25">
      <c r="A30">
        <v>28</v>
      </c>
      <c r="B30">
        <v>66978</v>
      </c>
      <c r="C30">
        <v>28</v>
      </c>
      <c r="D30" t="s">
        <v>23</v>
      </c>
      <c r="E30" t="s">
        <v>16</v>
      </c>
      <c r="F30">
        <v>99</v>
      </c>
      <c r="G30" t="s">
        <v>12</v>
      </c>
      <c r="H30" s="1">
        <v>8.1793981481481474E-4</v>
      </c>
      <c r="I30" s="1">
        <v>8.091435185185185E-4</v>
      </c>
      <c r="J30" s="1"/>
      <c r="K30" s="18">
        <v>131.04</v>
      </c>
      <c r="N30" s="18">
        <f>IFERROR(VLOOKUP(B30,AthListMen[],1,FALSE),0)</f>
        <v>66978</v>
      </c>
      <c r="O30" s="18">
        <f t="shared" si="0"/>
        <v>28</v>
      </c>
    </row>
    <row r="31" spans="1:15" x14ac:dyDescent="0.25">
      <c r="A31">
        <v>29</v>
      </c>
      <c r="B31">
        <v>65852</v>
      </c>
      <c r="C31">
        <v>29</v>
      </c>
      <c r="D31" t="s">
        <v>26</v>
      </c>
      <c r="E31" t="s">
        <v>27</v>
      </c>
      <c r="F31">
        <v>99</v>
      </c>
      <c r="G31" t="s">
        <v>12</v>
      </c>
      <c r="H31" s="1">
        <v>8.1354166666666673E-4</v>
      </c>
      <c r="I31" s="1">
        <v>8.1493055555555561E-4</v>
      </c>
      <c r="J31" s="1"/>
      <c r="K31" s="18">
        <v>131.97999999999999</v>
      </c>
      <c r="N31" s="18">
        <f>IFERROR(VLOOKUP(B31,AthListMen[],1,FALSE),0)</f>
        <v>65852</v>
      </c>
      <c r="O31" s="18">
        <f t="shared" si="0"/>
        <v>29</v>
      </c>
    </row>
    <row r="32" spans="1:15" x14ac:dyDescent="0.25">
      <c r="A32">
        <v>30</v>
      </c>
      <c r="B32">
        <v>67117</v>
      </c>
      <c r="C32">
        <v>36</v>
      </c>
      <c r="D32" t="s">
        <v>44</v>
      </c>
      <c r="E32" t="s">
        <v>16</v>
      </c>
      <c r="F32">
        <v>0</v>
      </c>
      <c r="G32" t="s">
        <v>12</v>
      </c>
      <c r="H32" s="1">
        <v>8.2094907407407409E-4</v>
      </c>
      <c r="I32" s="1">
        <v>8.2280092592592604E-4</v>
      </c>
      <c r="J32" s="1"/>
      <c r="K32" s="18">
        <v>142.41999999999999</v>
      </c>
      <c r="N32" s="18">
        <f>IFERROR(VLOOKUP(B32,AthListMen[],1,FALSE),0)</f>
        <v>67117</v>
      </c>
      <c r="O32" s="18">
        <f t="shared" si="0"/>
        <v>30</v>
      </c>
    </row>
    <row r="33" spans="1:15" x14ac:dyDescent="0.25">
      <c r="A33">
        <v>31</v>
      </c>
      <c r="B33">
        <v>67399</v>
      </c>
      <c r="C33">
        <v>32</v>
      </c>
      <c r="D33" t="s">
        <v>50</v>
      </c>
      <c r="E33" t="s">
        <v>22</v>
      </c>
      <c r="F33">
        <v>0</v>
      </c>
      <c r="G33" t="s">
        <v>12</v>
      </c>
      <c r="H33" s="1">
        <v>8.1979166666666659E-4</v>
      </c>
      <c r="I33" s="1">
        <v>8.3159722222222229E-4</v>
      </c>
      <c r="J33" s="1"/>
      <c r="K33" s="18">
        <v>147.63</v>
      </c>
      <c r="N33" s="18">
        <f>IFERROR(VLOOKUP(B33,AthListMen[],1,FALSE),0)</f>
        <v>67399</v>
      </c>
      <c r="O33" s="18">
        <f t="shared" si="0"/>
        <v>31</v>
      </c>
    </row>
    <row r="34" spans="1:15" x14ac:dyDescent="0.25">
      <c r="A34">
        <v>32</v>
      </c>
      <c r="B34">
        <v>72569</v>
      </c>
      <c r="C34">
        <v>39</v>
      </c>
      <c r="D34" t="s">
        <v>45</v>
      </c>
      <c r="E34" t="s">
        <v>27</v>
      </c>
      <c r="F34">
        <v>99</v>
      </c>
      <c r="G34" t="s">
        <v>12</v>
      </c>
      <c r="H34" s="1">
        <v>8.2870370370370379E-4</v>
      </c>
      <c r="I34" s="1">
        <v>8.3692129629629644E-4</v>
      </c>
      <c r="J34" s="1"/>
      <c r="K34" s="18">
        <v>157.35</v>
      </c>
      <c r="N34" s="18">
        <f>IFERROR(VLOOKUP(B34,AthListMen[],1,FALSE),0)</f>
        <v>72569</v>
      </c>
      <c r="O34" s="18">
        <f t="shared" si="0"/>
        <v>32</v>
      </c>
    </row>
    <row r="35" spans="1:15" x14ac:dyDescent="0.25">
      <c r="A35">
        <v>33</v>
      </c>
      <c r="B35">
        <v>73801</v>
      </c>
      <c r="C35">
        <v>40</v>
      </c>
      <c r="D35" t="s">
        <v>55</v>
      </c>
      <c r="E35" t="s">
        <v>14</v>
      </c>
      <c r="F35">
        <v>0</v>
      </c>
      <c r="G35" t="s">
        <v>12</v>
      </c>
      <c r="H35" s="1">
        <v>8.443287037037038E-4</v>
      </c>
      <c r="I35" s="1">
        <v>8.336805555555555E-4</v>
      </c>
      <c r="J35" s="1"/>
      <c r="K35" s="18">
        <v>165.81</v>
      </c>
      <c r="N35" s="18">
        <f>IFERROR(VLOOKUP(B35,AthListMen[],1,FALSE),0)</f>
        <v>73801</v>
      </c>
      <c r="O35" s="18">
        <f t="shared" si="0"/>
        <v>33</v>
      </c>
    </row>
    <row r="36" spans="1:15" x14ac:dyDescent="0.25">
      <c r="A36">
        <v>34</v>
      </c>
      <c r="B36">
        <v>65277</v>
      </c>
      <c r="C36">
        <v>48</v>
      </c>
      <c r="D36" t="s">
        <v>93</v>
      </c>
      <c r="E36" t="s">
        <v>14</v>
      </c>
      <c r="F36">
        <v>99</v>
      </c>
      <c r="G36" t="s">
        <v>12</v>
      </c>
      <c r="H36" s="1">
        <v>8.4004629629629631E-4</v>
      </c>
      <c r="I36" s="1">
        <v>8.4999999999999995E-4</v>
      </c>
      <c r="J36" s="1"/>
      <c r="K36" s="18">
        <v>174.03</v>
      </c>
      <c r="N36" s="18">
        <f>IFERROR(VLOOKUP(B36,AthListMen[],1,FALSE),0)</f>
        <v>65277</v>
      </c>
      <c r="O36" s="18">
        <f t="shared" si="0"/>
        <v>34</v>
      </c>
    </row>
    <row r="37" spans="1:15" x14ac:dyDescent="0.25">
      <c r="A37">
        <v>35</v>
      </c>
      <c r="B37">
        <v>67575</v>
      </c>
      <c r="C37">
        <v>49</v>
      </c>
      <c r="D37" t="s">
        <v>60</v>
      </c>
      <c r="E37" t="s">
        <v>25</v>
      </c>
      <c r="F37">
        <v>0</v>
      </c>
      <c r="G37" t="s">
        <v>12</v>
      </c>
      <c r="H37" s="1">
        <v>8.4259259259259259E-4</v>
      </c>
      <c r="I37" s="1">
        <v>8.5023148148148143E-4</v>
      </c>
      <c r="J37" s="1"/>
      <c r="K37" s="18">
        <v>175.93</v>
      </c>
      <c r="N37" s="18">
        <f>IFERROR(VLOOKUP(B37,AthListMen[],1,FALSE),0)</f>
        <v>67575</v>
      </c>
      <c r="O37" s="18">
        <f t="shared" si="0"/>
        <v>35</v>
      </c>
    </row>
    <row r="38" spans="1:15" x14ac:dyDescent="0.25">
      <c r="A38">
        <v>36</v>
      </c>
      <c r="B38">
        <v>65110</v>
      </c>
      <c r="C38">
        <v>51</v>
      </c>
      <c r="D38" t="s">
        <v>56</v>
      </c>
      <c r="E38" t="s">
        <v>33</v>
      </c>
      <c r="F38">
        <v>0</v>
      </c>
      <c r="G38" t="s">
        <v>12</v>
      </c>
      <c r="H38" s="1">
        <v>8.5081018518518524E-4</v>
      </c>
      <c r="I38" s="1">
        <v>8.7094907407407401E-4</v>
      </c>
      <c r="J38" s="1"/>
      <c r="K38" s="18">
        <v>195.68</v>
      </c>
      <c r="N38" s="18">
        <f>IFERROR(VLOOKUP(B38,AthListMen[],1,FALSE),0)</f>
        <v>65110</v>
      </c>
      <c r="O38" s="18">
        <f t="shared" si="0"/>
        <v>36</v>
      </c>
    </row>
    <row r="39" spans="1:15" x14ac:dyDescent="0.25">
      <c r="A39">
        <v>37</v>
      </c>
      <c r="B39">
        <v>67206</v>
      </c>
      <c r="C39">
        <v>50</v>
      </c>
      <c r="D39" t="s">
        <v>54</v>
      </c>
      <c r="E39" t="s">
        <v>40</v>
      </c>
      <c r="F39">
        <v>99</v>
      </c>
      <c r="G39" t="s">
        <v>12</v>
      </c>
      <c r="H39" s="1">
        <v>8.6608796296296304E-4</v>
      </c>
      <c r="I39" s="1">
        <v>8.6273148148148136E-4</v>
      </c>
      <c r="J39" s="1"/>
      <c r="K39" s="18">
        <v>200.5</v>
      </c>
      <c r="N39" s="18">
        <f>IFERROR(VLOOKUP(B39,AthListMen[],1,FALSE),0)</f>
        <v>67206</v>
      </c>
      <c r="O39" s="18">
        <f t="shared" si="0"/>
        <v>37</v>
      </c>
    </row>
    <row r="40" spans="1:15" x14ac:dyDescent="0.25">
      <c r="A40">
        <v>38</v>
      </c>
      <c r="B40">
        <v>66913</v>
      </c>
      <c r="C40">
        <v>43</v>
      </c>
      <c r="D40" t="s">
        <v>58</v>
      </c>
      <c r="E40" t="s">
        <v>33</v>
      </c>
      <c r="F40">
        <v>99</v>
      </c>
      <c r="G40" t="s">
        <v>12</v>
      </c>
      <c r="H40" s="1">
        <v>8.6261574074074073E-4</v>
      </c>
      <c r="I40" s="1">
        <v>8.6712962962962959E-4</v>
      </c>
      <c r="J40" s="1"/>
      <c r="K40" s="18">
        <v>201.14</v>
      </c>
      <c r="N40" s="18">
        <f>IFERROR(VLOOKUP(B40,AthListMen[],1,FALSE),0)</f>
        <v>66913</v>
      </c>
      <c r="O40" s="18">
        <f t="shared" si="0"/>
        <v>38</v>
      </c>
    </row>
    <row r="41" spans="1:15" x14ac:dyDescent="0.25">
      <c r="A41">
        <v>39</v>
      </c>
      <c r="B41">
        <v>84402</v>
      </c>
      <c r="C41">
        <v>56</v>
      </c>
      <c r="D41" t="s">
        <v>85</v>
      </c>
      <c r="E41" t="s">
        <v>29</v>
      </c>
      <c r="F41">
        <v>99</v>
      </c>
      <c r="G41" t="s">
        <v>12</v>
      </c>
      <c r="H41" s="1">
        <v>8.8923611111111104E-4</v>
      </c>
      <c r="I41" s="1">
        <v>8.6319444444444432E-4</v>
      </c>
      <c r="J41" s="1"/>
      <c r="K41" s="18">
        <v>216.63</v>
      </c>
      <c r="N41" s="18">
        <f>IFERROR(VLOOKUP(B41,AthListMen[],1,FALSE),0)</f>
        <v>84402</v>
      </c>
      <c r="O41" s="18">
        <f t="shared" si="0"/>
        <v>39</v>
      </c>
    </row>
    <row r="42" spans="1:15" x14ac:dyDescent="0.25">
      <c r="A42">
        <v>40</v>
      </c>
      <c r="B42">
        <v>85275</v>
      </c>
      <c r="C42">
        <v>54</v>
      </c>
      <c r="D42" t="s">
        <v>62</v>
      </c>
      <c r="E42" t="s">
        <v>40</v>
      </c>
      <c r="F42">
        <v>0</v>
      </c>
      <c r="G42" t="s">
        <v>12</v>
      </c>
      <c r="H42" s="1">
        <v>8.9282407407407409E-4</v>
      </c>
      <c r="I42" s="1">
        <v>8.6412037037037024E-4</v>
      </c>
      <c r="J42" s="1"/>
      <c r="K42" s="18">
        <v>219.71</v>
      </c>
      <c r="N42" s="18">
        <f>IFERROR(VLOOKUP(B42,AthListMen[],1,FALSE),0)</f>
        <v>85275</v>
      </c>
      <c r="O42" s="18">
        <f t="shared" si="0"/>
        <v>40</v>
      </c>
    </row>
    <row r="43" spans="1:15" x14ac:dyDescent="0.25">
      <c r="A43">
        <v>41</v>
      </c>
      <c r="B43">
        <v>65248</v>
      </c>
      <c r="C43">
        <v>47</v>
      </c>
      <c r="D43" t="s">
        <v>59</v>
      </c>
      <c r="E43" t="s">
        <v>33</v>
      </c>
      <c r="F43">
        <v>0</v>
      </c>
      <c r="G43" t="s">
        <v>12</v>
      </c>
      <c r="H43" s="1">
        <v>8.8576388888888895E-4</v>
      </c>
      <c r="I43" s="1">
        <v>8.7789351851851841E-4</v>
      </c>
      <c r="J43" s="1"/>
      <c r="K43" s="18">
        <v>224.29</v>
      </c>
      <c r="N43" s="18">
        <f>IFERROR(VLOOKUP(B43,AthListMen[],1,FALSE),0)</f>
        <v>65248</v>
      </c>
      <c r="O43" s="18">
        <f t="shared" si="0"/>
        <v>41</v>
      </c>
    </row>
    <row r="44" spans="1:15" x14ac:dyDescent="0.25">
      <c r="A44">
        <v>42</v>
      </c>
      <c r="B44">
        <v>65901</v>
      </c>
      <c r="C44">
        <v>52</v>
      </c>
      <c r="D44" t="s">
        <v>57</v>
      </c>
      <c r="E44" t="s">
        <v>27</v>
      </c>
      <c r="F44">
        <v>0</v>
      </c>
      <c r="G44" t="s">
        <v>12</v>
      </c>
      <c r="H44" s="1">
        <v>8.9849537037037035E-4</v>
      </c>
      <c r="I44" s="1">
        <v>9.0532407407407402E-4</v>
      </c>
      <c r="J44" s="1"/>
      <c r="K44" s="18">
        <v>251.72</v>
      </c>
      <c r="N44" s="18">
        <f>IFERROR(VLOOKUP(B44,AthListMen[],1,FALSE),0)</f>
        <v>65901</v>
      </c>
      <c r="O44" s="18">
        <f t="shared" si="0"/>
        <v>42</v>
      </c>
    </row>
    <row r="45" spans="1:15" x14ac:dyDescent="0.25">
      <c r="A45">
        <v>999</v>
      </c>
      <c r="B45">
        <v>65861</v>
      </c>
      <c r="C45">
        <v>55</v>
      </c>
      <c r="D45" t="s">
        <v>95</v>
      </c>
      <c r="E45" t="s">
        <v>22</v>
      </c>
      <c r="F45">
        <v>99</v>
      </c>
      <c r="G45" t="s">
        <v>12</v>
      </c>
      <c r="H45" t="s">
        <v>67</v>
      </c>
      <c r="I45" s="1">
        <v>1.0246527777777778E-3</v>
      </c>
      <c r="K45" s="18">
        <v>0</v>
      </c>
      <c r="N45" s="18">
        <f>IFERROR(VLOOKUP(B45,AthListMen[],1,FALSE),0)</f>
        <v>65861</v>
      </c>
      <c r="O45" s="18">
        <f t="shared" si="0"/>
        <v>0</v>
      </c>
    </row>
    <row r="46" spans="1:15" x14ac:dyDescent="0.25">
      <c r="A46">
        <v>999</v>
      </c>
      <c r="B46">
        <v>72608</v>
      </c>
      <c r="C46">
        <v>34</v>
      </c>
      <c r="D46" t="s">
        <v>605</v>
      </c>
      <c r="E46" t="s">
        <v>25</v>
      </c>
      <c r="F46">
        <v>0</v>
      </c>
      <c r="G46" t="s">
        <v>12</v>
      </c>
      <c r="H46" t="s">
        <v>66</v>
      </c>
      <c r="I46" s="1">
        <v>8.3587962962962956E-4</v>
      </c>
      <c r="K46" s="18">
        <v>0</v>
      </c>
      <c r="N46" s="18">
        <f>IFERROR(VLOOKUP(B46,AthListMen[],1,FALSE),0)</f>
        <v>72608</v>
      </c>
      <c r="O46" s="18">
        <f t="shared" si="0"/>
        <v>0</v>
      </c>
    </row>
    <row r="47" spans="1:15" x14ac:dyDescent="0.25">
      <c r="A47">
        <v>999</v>
      </c>
      <c r="B47">
        <v>104588</v>
      </c>
      <c r="C47">
        <v>35</v>
      </c>
      <c r="D47" t="s">
        <v>42</v>
      </c>
      <c r="E47" t="s">
        <v>40</v>
      </c>
      <c r="F47">
        <v>98</v>
      </c>
      <c r="G47" t="s">
        <v>43</v>
      </c>
      <c r="H47" t="s">
        <v>66</v>
      </c>
      <c r="I47" s="1">
        <v>8.4675925925925934E-4</v>
      </c>
      <c r="K47" s="18">
        <v>0</v>
      </c>
      <c r="N47" s="18">
        <f>IFERROR(VLOOKUP(B47,AthListMen[],1,FALSE),0)</f>
        <v>0</v>
      </c>
      <c r="O47" s="18">
        <f t="shared" si="0"/>
        <v>0</v>
      </c>
    </row>
    <row r="48" spans="1:15" x14ac:dyDescent="0.25">
      <c r="A48">
        <v>999</v>
      </c>
      <c r="B48">
        <v>65472</v>
      </c>
      <c r="C48">
        <v>41</v>
      </c>
      <c r="D48" t="s">
        <v>607</v>
      </c>
      <c r="E48" t="s">
        <v>608</v>
      </c>
      <c r="F48">
        <v>98</v>
      </c>
      <c r="G48" t="s">
        <v>43</v>
      </c>
      <c r="H48" t="s">
        <v>66</v>
      </c>
      <c r="I48" t="s">
        <v>66</v>
      </c>
      <c r="K48" s="18">
        <v>0</v>
      </c>
      <c r="N48" s="18">
        <f>IFERROR(VLOOKUP(B48,AthListMen[],1,FALSE),0)</f>
        <v>0</v>
      </c>
      <c r="O48" s="18">
        <f t="shared" si="0"/>
        <v>0</v>
      </c>
    </row>
    <row r="49" spans="1:15" x14ac:dyDescent="0.25">
      <c r="A49">
        <v>999</v>
      </c>
      <c r="B49">
        <v>65074</v>
      </c>
      <c r="C49">
        <v>53</v>
      </c>
      <c r="D49" t="s">
        <v>83</v>
      </c>
      <c r="E49" t="s">
        <v>84</v>
      </c>
      <c r="F49">
        <v>99</v>
      </c>
      <c r="G49" t="s">
        <v>12</v>
      </c>
      <c r="H49" t="s">
        <v>66</v>
      </c>
      <c r="I49" t="s">
        <v>66</v>
      </c>
      <c r="K49" s="18">
        <v>0</v>
      </c>
      <c r="N49" s="18">
        <f>IFERROR(VLOOKUP(B49,AthListMen[],1,FALSE),0)</f>
        <v>65074</v>
      </c>
      <c r="O49" s="18">
        <f t="shared" si="0"/>
        <v>0</v>
      </c>
    </row>
    <row r="50" spans="1:15" x14ac:dyDescent="0.25">
      <c r="A50">
        <v>999</v>
      </c>
      <c r="B50">
        <v>68217</v>
      </c>
      <c r="C50">
        <v>2</v>
      </c>
      <c r="D50" t="s">
        <v>10</v>
      </c>
      <c r="E50" t="s">
        <v>11</v>
      </c>
      <c r="F50">
        <v>99</v>
      </c>
      <c r="G50" t="s">
        <v>12</v>
      </c>
      <c r="H50" s="1">
        <v>7.2546296296296291E-4</v>
      </c>
      <c r="I50" t="s">
        <v>66</v>
      </c>
      <c r="K50" s="18">
        <v>0</v>
      </c>
      <c r="N50" s="18">
        <f>IFERROR(VLOOKUP(B50,AthListMen[],1,FALSE),0)</f>
        <v>68217</v>
      </c>
      <c r="O50" s="18">
        <f t="shared" si="0"/>
        <v>0</v>
      </c>
    </row>
    <row r="51" spans="1:15" x14ac:dyDescent="0.25">
      <c r="A51">
        <v>999</v>
      </c>
      <c r="B51">
        <v>65357</v>
      </c>
      <c r="C51">
        <v>8</v>
      </c>
      <c r="D51" t="s">
        <v>30</v>
      </c>
      <c r="E51" t="s">
        <v>14</v>
      </c>
      <c r="F51">
        <v>99</v>
      </c>
      <c r="G51" t="s">
        <v>12</v>
      </c>
      <c r="H51" s="1">
        <v>7.8842592592592593E-4</v>
      </c>
      <c r="I51" t="s">
        <v>66</v>
      </c>
      <c r="K51" s="18">
        <v>0</v>
      </c>
      <c r="N51" s="18">
        <f>IFERROR(VLOOKUP(B51,AthListMen[],1,FALSE),0)</f>
        <v>65357</v>
      </c>
      <c r="O51" s="18">
        <f t="shared" si="0"/>
        <v>0</v>
      </c>
    </row>
    <row r="52" spans="1:15" x14ac:dyDescent="0.25">
      <c r="A52">
        <v>999</v>
      </c>
      <c r="B52">
        <v>65068</v>
      </c>
      <c r="C52">
        <v>4</v>
      </c>
      <c r="D52" t="s">
        <v>606</v>
      </c>
      <c r="E52" t="s">
        <v>40</v>
      </c>
      <c r="F52">
        <v>99</v>
      </c>
      <c r="G52" t="s">
        <v>12</v>
      </c>
      <c r="H52" s="1">
        <v>7.4930555555555558E-4</v>
      </c>
      <c r="I52" t="s">
        <v>66</v>
      </c>
      <c r="K52" s="18">
        <v>0</v>
      </c>
      <c r="N52" s="18">
        <f>IFERROR(VLOOKUP(B52,AthListMen[],1,FALSE),0)</f>
        <v>65068</v>
      </c>
      <c r="O52" s="18">
        <f t="shared" si="0"/>
        <v>0</v>
      </c>
    </row>
    <row r="53" spans="1:15" x14ac:dyDescent="0.25">
      <c r="A53">
        <v>999</v>
      </c>
      <c r="B53">
        <v>104597</v>
      </c>
      <c r="C53">
        <v>11</v>
      </c>
      <c r="D53" t="s">
        <v>68</v>
      </c>
      <c r="E53" t="s">
        <v>16</v>
      </c>
      <c r="F53">
        <v>98</v>
      </c>
      <c r="G53" t="s">
        <v>43</v>
      </c>
      <c r="H53" s="1">
        <v>7.5567129629629639E-4</v>
      </c>
      <c r="I53" t="s">
        <v>66</v>
      </c>
      <c r="K53" s="18">
        <v>0</v>
      </c>
      <c r="N53" s="18">
        <f>IFERROR(VLOOKUP(B53,AthListMen[],1,FALSE),0)</f>
        <v>0</v>
      </c>
      <c r="O53" s="18">
        <f t="shared" si="0"/>
        <v>0</v>
      </c>
    </row>
    <row r="54" spans="1:15" x14ac:dyDescent="0.25">
      <c r="A54">
        <v>999</v>
      </c>
      <c r="B54">
        <v>67569</v>
      </c>
      <c r="C54">
        <v>13</v>
      </c>
      <c r="D54" t="s">
        <v>69</v>
      </c>
      <c r="E54" t="s">
        <v>40</v>
      </c>
      <c r="F54">
        <v>99</v>
      </c>
      <c r="G54" t="s">
        <v>12</v>
      </c>
      <c r="H54" s="1">
        <v>7.5208333333333334E-4</v>
      </c>
      <c r="I54" t="s">
        <v>66</v>
      </c>
      <c r="K54" s="18">
        <v>0</v>
      </c>
      <c r="N54" s="18">
        <f>IFERROR(VLOOKUP(B54,AthListMen[],1,FALSE),0)</f>
        <v>67569</v>
      </c>
      <c r="O54" s="18">
        <f t="shared" si="0"/>
        <v>0</v>
      </c>
    </row>
    <row r="55" spans="1:15" x14ac:dyDescent="0.25">
      <c r="A55">
        <v>999</v>
      </c>
      <c r="B55">
        <v>65024</v>
      </c>
      <c r="C55">
        <v>30</v>
      </c>
      <c r="D55" t="s">
        <v>32</v>
      </c>
      <c r="E55" t="s">
        <v>33</v>
      </c>
      <c r="F55">
        <v>0</v>
      </c>
      <c r="G55" t="s">
        <v>12</v>
      </c>
      <c r="H55" s="1">
        <v>8.2638888888888877E-4</v>
      </c>
      <c r="I55" t="s">
        <v>66</v>
      </c>
      <c r="K55" s="18">
        <v>0</v>
      </c>
      <c r="N55" s="18">
        <f>IFERROR(VLOOKUP(B55,AthListMen[],1,FALSE),0)</f>
        <v>65024</v>
      </c>
      <c r="O55" s="18">
        <f t="shared" si="0"/>
        <v>0</v>
      </c>
    </row>
    <row r="56" spans="1:15" x14ac:dyDescent="0.25">
      <c r="A56">
        <v>999</v>
      </c>
      <c r="B56">
        <v>70162</v>
      </c>
      <c r="C56">
        <v>42</v>
      </c>
      <c r="D56" t="s">
        <v>53</v>
      </c>
      <c r="E56" t="s">
        <v>27</v>
      </c>
      <c r="F56">
        <v>99</v>
      </c>
      <c r="G56" t="s">
        <v>12</v>
      </c>
      <c r="H56" s="1">
        <v>8.6342592592592591E-4</v>
      </c>
      <c r="I56" t="s">
        <v>66</v>
      </c>
      <c r="K56" s="18">
        <v>0</v>
      </c>
      <c r="N56" s="18">
        <f>IFERROR(VLOOKUP(B56,AthListMen[],1,FALSE),0)</f>
        <v>70162</v>
      </c>
      <c r="O56" s="18">
        <f t="shared" si="0"/>
        <v>0</v>
      </c>
    </row>
    <row r="57" spans="1:15" x14ac:dyDescent="0.25">
      <c r="A57">
        <v>999</v>
      </c>
      <c r="B57">
        <v>65249</v>
      </c>
      <c r="C57">
        <v>44</v>
      </c>
      <c r="D57" t="s">
        <v>52</v>
      </c>
      <c r="E57" t="s">
        <v>16</v>
      </c>
      <c r="F57">
        <v>99</v>
      </c>
      <c r="G57" t="s">
        <v>12</v>
      </c>
      <c r="H57" s="1">
        <v>8.3391203703703709E-4</v>
      </c>
      <c r="I57" t="s">
        <v>66</v>
      </c>
      <c r="K57" s="18">
        <v>0</v>
      </c>
      <c r="N57" s="18">
        <f>IFERROR(VLOOKUP(B57,AthListMen[],1,FALSE),0)</f>
        <v>65249</v>
      </c>
      <c r="O57" s="18">
        <f t="shared" si="0"/>
        <v>0</v>
      </c>
    </row>
    <row r="58" spans="1:15" x14ac:dyDescent="0.25">
      <c r="A58" s="18">
        <v>999</v>
      </c>
      <c r="B58" s="18">
        <v>65404</v>
      </c>
      <c r="C58" s="18">
        <v>46</v>
      </c>
      <c r="D58" s="18" t="s">
        <v>82</v>
      </c>
      <c r="E58" s="18" t="s">
        <v>33</v>
      </c>
      <c r="F58" s="18">
        <v>0</v>
      </c>
      <c r="G58" s="18" t="s">
        <v>12</v>
      </c>
      <c r="H58" s="1">
        <v>8.4201388888888878E-4</v>
      </c>
      <c r="I58" s="18" t="s">
        <v>66</v>
      </c>
      <c r="J58" s="18"/>
      <c r="K58" s="18">
        <v>0</v>
      </c>
      <c r="N58" s="18">
        <f>IFERROR(VLOOKUP(#REF!,AthListMen[],1,FALSE),0)</f>
        <v>0</v>
      </c>
      <c r="O58" s="18">
        <f>IF(N58&gt;0,IF(#REF!&gt;0,IF(#REF!&lt;999,IF(#REF!=A57,IF(N57&gt;0,O57,O57+1),IF(A57=A56,O57+2,O57+1)),0),O57),O57)</f>
        <v>0</v>
      </c>
    </row>
    <row r="59" spans="1:15" x14ac:dyDescent="0.25">
      <c r="N59" s="18">
        <f>IFERROR(VLOOKUP(#REF!,AthListMen[],1,FALSE),0)</f>
        <v>0</v>
      </c>
      <c r="O59" s="18">
        <f>IF(N59&gt;0,IF(#REF!&gt;0,IF(#REF!&lt;999,IF(#REF!=#REF!,IF(N58&gt;0,O58,O58+1),IF(#REF!=A57,O58+2,O58+1)),0),O58),O58)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" sqref="M1:N1048576"/>
    </sheetView>
  </sheetViews>
  <sheetFormatPr defaultRowHeight="15" x14ac:dyDescent="0.25"/>
  <cols>
    <col min="1" max="1" width="5.28515625" customWidth="1"/>
    <col min="2" max="2" width="6" bestFit="1" customWidth="1"/>
    <col min="3" max="3" width="4" bestFit="1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5</v>
      </c>
      <c r="D3" t="s">
        <v>100</v>
      </c>
      <c r="E3" t="s">
        <v>40</v>
      </c>
      <c r="F3">
        <v>99</v>
      </c>
      <c r="G3" t="s">
        <v>12</v>
      </c>
      <c r="H3" s="1">
        <v>7.5451388888888888E-4</v>
      </c>
      <c r="I3" s="1">
        <v>7.6863425925925927E-4</v>
      </c>
      <c r="J3" s="1"/>
      <c r="K3" s="18">
        <v>0</v>
      </c>
      <c r="N3" s="18">
        <f>IFERROR(VLOOKUP(B3,AthListWomen[],1,FALSE),0)</f>
        <v>67580</v>
      </c>
      <c r="O3" s="18">
        <f t="shared" ref="O3:O55" si="0">IF(N3&gt;0,IF(A3&gt;0,IF(A3&lt;999,IF(A3=A2,IF(N2&gt;0,O2,O2+1),IF(A2=A1,O2+2,O2+1)),0),O2),O2)</f>
        <v>1</v>
      </c>
    </row>
    <row r="4" spans="1:15" x14ac:dyDescent="0.25">
      <c r="A4">
        <v>2</v>
      </c>
      <c r="B4">
        <v>65415</v>
      </c>
      <c r="C4">
        <v>7</v>
      </c>
      <c r="D4" t="s">
        <v>116</v>
      </c>
      <c r="E4" t="s">
        <v>14</v>
      </c>
      <c r="F4">
        <v>99</v>
      </c>
      <c r="G4" t="s">
        <v>12</v>
      </c>
      <c r="H4" s="1">
        <v>7.6030092592592599E-4</v>
      </c>
      <c r="I4" s="1">
        <v>7.6446759259259263E-4</v>
      </c>
      <c r="J4" s="1"/>
      <c r="K4" s="18">
        <v>1.04</v>
      </c>
      <c r="N4" s="18">
        <f>IFERROR(VLOOKUP(B4,AthListWomen[],1,FALSE),0)</f>
        <v>65415</v>
      </c>
      <c r="O4" s="18">
        <f t="shared" si="0"/>
        <v>2</v>
      </c>
    </row>
    <row r="5" spans="1:15" x14ac:dyDescent="0.25">
      <c r="A5">
        <v>3</v>
      </c>
      <c r="B5">
        <v>68324</v>
      </c>
      <c r="C5">
        <v>8</v>
      </c>
      <c r="D5" t="s">
        <v>108</v>
      </c>
      <c r="E5" t="s">
        <v>11</v>
      </c>
      <c r="F5">
        <v>99</v>
      </c>
      <c r="G5" t="s">
        <v>12</v>
      </c>
      <c r="H5" s="1">
        <v>7.5729166666666664E-4</v>
      </c>
      <c r="I5" s="1">
        <v>7.8124999999999993E-4</v>
      </c>
      <c r="J5" s="1"/>
      <c r="K5" s="18">
        <v>9.9</v>
      </c>
      <c r="N5" s="18">
        <f>IFERROR(VLOOKUP(B5,AthListWomen[],1,FALSE),0)</f>
        <v>68324</v>
      </c>
      <c r="O5" s="18">
        <f t="shared" si="0"/>
        <v>3</v>
      </c>
    </row>
    <row r="6" spans="1:15" x14ac:dyDescent="0.25">
      <c r="A6">
        <v>4</v>
      </c>
      <c r="B6">
        <v>65210</v>
      </c>
      <c r="C6">
        <v>11</v>
      </c>
      <c r="D6" t="s">
        <v>107</v>
      </c>
      <c r="E6" t="s">
        <v>14</v>
      </c>
      <c r="F6">
        <v>99</v>
      </c>
      <c r="G6" t="s">
        <v>12</v>
      </c>
      <c r="H6" s="1">
        <v>7.7488425925925912E-4</v>
      </c>
      <c r="I6" s="1">
        <v>7.7453703703703701E-4</v>
      </c>
      <c r="J6" s="1"/>
      <c r="K6" s="18">
        <v>16.899999999999999</v>
      </c>
      <c r="N6" s="18">
        <f>IFERROR(VLOOKUP(B6,AthListWomen[],1,FALSE),0)</f>
        <v>65210</v>
      </c>
      <c r="O6" s="18">
        <f t="shared" si="0"/>
        <v>4</v>
      </c>
    </row>
    <row r="7" spans="1:15" x14ac:dyDescent="0.25">
      <c r="A7">
        <v>5</v>
      </c>
      <c r="B7">
        <v>80089</v>
      </c>
      <c r="C7">
        <v>12</v>
      </c>
      <c r="D7" t="s">
        <v>109</v>
      </c>
      <c r="E7" t="s">
        <v>14</v>
      </c>
      <c r="F7">
        <v>99</v>
      </c>
      <c r="G7" t="s">
        <v>12</v>
      </c>
      <c r="H7" s="1">
        <v>7.7858796296296302E-4</v>
      </c>
      <c r="I7" s="1">
        <v>7.8032407407407401E-4</v>
      </c>
      <c r="J7" s="1"/>
      <c r="K7" s="18">
        <v>23.01</v>
      </c>
      <c r="N7" s="18">
        <f>IFERROR(VLOOKUP(B7,AthListWomen[],1,FALSE),0)</f>
        <v>80089</v>
      </c>
      <c r="O7" s="18">
        <f t="shared" si="0"/>
        <v>5</v>
      </c>
    </row>
    <row r="8" spans="1:15" x14ac:dyDescent="0.25">
      <c r="A8">
        <v>6</v>
      </c>
      <c r="B8">
        <v>65208</v>
      </c>
      <c r="C8">
        <v>10</v>
      </c>
      <c r="D8" t="s">
        <v>156</v>
      </c>
      <c r="E8" t="s">
        <v>33</v>
      </c>
      <c r="F8">
        <v>99</v>
      </c>
      <c r="G8" t="s">
        <v>12</v>
      </c>
      <c r="H8" s="1">
        <v>7.9050925925925936E-4</v>
      </c>
      <c r="I8" s="1">
        <v>7.8472222222222214E-4</v>
      </c>
      <c r="J8" s="1"/>
      <c r="K8" s="18">
        <v>33.51</v>
      </c>
      <c r="N8" s="18">
        <f>IFERROR(VLOOKUP(B8,AthListWomen[],1,FALSE),0)</f>
        <v>65208</v>
      </c>
      <c r="O8" s="18">
        <f t="shared" si="0"/>
        <v>6</v>
      </c>
    </row>
    <row r="9" spans="1:15" x14ac:dyDescent="0.25">
      <c r="A9">
        <v>7</v>
      </c>
      <c r="B9">
        <v>64969</v>
      </c>
      <c r="C9">
        <v>6</v>
      </c>
      <c r="D9" t="s">
        <v>112</v>
      </c>
      <c r="E9" t="s">
        <v>113</v>
      </c>
      <c r="F9">
        <v>99</v>
      </c>
      <c r="G9" t="s">
        <v>12</v>
      </c>
      <c r="H9" s="1">
        <v>7.7893518518518513E-4</v>
      </c>
      <c r="I9" s="1">
        <v>7.9641203703703699E-4</v>
      </c>
      <c r="J9" s="1"/>
      <c r="K9" s="18">
        <v>33.590000000000003</v>
      </c>
      <c r="N9" s="18">
        <f>IFERROR(VLOOKUP(B9,AthListWomen[],1,FALSE),0)</f>
        <v>64969</v>
      </c>
      <c r="O9" s="18">
        <f t="shared" si="0"/>
        <v>7</v>
      </c>
    </row>
    <row r="10" spans="1:15" x14ac:dyDescent="0.25">
      <c r="A10">
        <v>8</v>
      </c>
      <c r="B10">
        <v>67229</v>
      </c>
      <c r="C10">
        <v>2</v>
      </c>
      <c r="D10" t="s">
        <v>105</v>
      </c>
      <c r="E10" t="s">
        <v>14</v>
      </c>
      <c r="F10">
        <v>99</v>
      </c>
      <c r="G10" t="s">
        <v>12</v>
      </c>
      <c r="H10" s="1">
        <v>7.7673611111111118E-4</v>
      </c>
      <c r="I10" s="1">
        <v>7.993055555555556E-4</v>
      </c>
      <c r="J10" s="1"/>
      <c r="K10" s="18">
        <v>34.03</v>
      </c>
      <c r="N10" s="18">
        <f>IFERROR(VLOOKUP(B10,AthListWomen[],1,FALSE),0)</f>
        <v>67229</v>
      </c>
      <c r="O10" s="18">
        <f t="shared" si="0"/>
        <v>8</v>
      </c>
    </row>
    <row r="11" spans="1:15" x14ac:dyDescent="0.25">
      <c r="A11">
        <v>9</v>
      </c>
      <c r="B11">
        <v>67174</v>
      </c>
      <c r="C11">
        <v>15</v>
      </c>
      <c r="D11" t="s">
        <v>101</v>
      </c>
      <c r="E11" t="s">
        <v>76</v>
      </c>
      <c r="F11">
        <v>99</v>
      </c>
      <c r="G11" t="s">
        <v>12</v>
      </c>
      <c r="H11" s="1">
        <v>7.8449074074074066E-4</v>
      </c>
      <c r="I11" s="1">
        <v>7.9560185185185192E-4</v>
      </c>
      <c r="J11" s="1"/>
      <c r="K11" s="18">
        <v>36.64</v>
      </c>
      <c r="N11" s="18">
        <f>IFERROR(VLOOKUP(B11,AthListWomen[],1,FALSE),0)</f>
        <v>67174</v>
      </c>
      <c r="O11" s="18">
        <f t="shared" si="0"/>
        <v>9</v>
      </c>
    </row>
    <row r="12" spans="1:15" x14ac:dyDescent="0.25">
      <c r="A12">
        <v>10</v>
      </c>
      <c r="B12">
        <v>64984</v>
      </c>
      <c r="C12">
        <v>30</v>
      </c>
      <c r="D12" t="s">
        <v>122</v>
      </c>
      <c r="E12" t="s">
        <v>14</v>
      </c>
      <c r="F12">
        <v>0</v>
      </c>
      <c r="G12" t="s">
        <v>12</v>
      </c>
      <c r="H12" s="1">
        <v>7.8692129629629631E-4</v>
      </c>
      <c r="I12" s="1">
        <v>8.0671296296296296E-4</v>
      </c>
      <c r="J12" s="1"/>
      <c r="K12" s="18">
        <v>45.35</v>
      </c>
      <c r="N12" s="18">
        <f>IFERROR(VLOOKUP(B12,AthListWomen[],1,FALSE),0)</f>
        <v>64984</v>
      </c>
      <c r="O12" s="18">
        <f t="shared" si="0"/>
        <v>10</v>
      </c>
    </row>
    <row r="13" spans="1:15" x14ac:dyDescent="0.25">
      <c r="A13">
        <v>11</v>
      </c>
      <c r="B13">
        <v>67578</v>
      </c>
      <c r="C13">
        <v>27</v>
      </c>
      <c r="D13" t="s">
        <v>120</v>
      </c>
      <c r="E13" t="s">
        <v>40</v>
      </c>
      <c r="F13">
        <v>99</v>
      </c>
      <c r="G13" t="s">
        <v>12</v>
      </c>
      <c r="H13" s="1">
        <v>7.9305555555555553E-4</v>
      </c>
      <c r="I13" s="1">
        <v>8.0347222222222224E-4</v>
      </c>
      <c r="J13" s="1"/>
      <c r="K13" s="18">
        <v>47.21</v>
      </c>
      <c r="N13" s="18">
        <f>IFERROR(VLOOKUP(B13,AthListWomen[],1,FALSE),0)</f>
        <v>67578</v>
      </c>
      <c r="O13" s="18">
        <f t="shared" si="0"/>
        <v>11</v>
      </c>
    </row>
    <row r="14" spans="1:15" x14ac:dyDescent="0.25">
      <c r="A14">
        <v>12</v>
      </c>
      <c r="B14">
        <v>65537</v>
      </c>
      <c r="C14">
        <v>23</v>
      </c>
      <c r="D14" t="s">
        <v>115</v>
      </c>
      <c r="E14" t="s">
        <v>14</v>
      </c>
      <c r="F14">
        <v>0</v>
      </c>
      <c r="G14" t="s">
        <v>12</v>
      </c>
      <c r="H14" s="1">
        <v>7.969907407407408E-4</v>
      </c>
      <c r="I14" s="1">
        <v>8.1122685185185171E-4</v>
      </c>
      <c r="J14" s="1"/>
      <c r="K14" s="18">
        <v>54.73</v>
      </c>
      <c r="N14" s="18">
        <f>IFERROR(VLOOKUP(B14,AthListWomen[],1,FALSE),0)</f>
        <v>65537</v>
      </c>
      <c r="O14" s="18">
        <f t="shared" si="0"/>
        <v>12</v>
      </c>
    </row>
    <row r="15" spans="1:15" x14ac:dyDescent="0.25">
      <c r="A15">
        <v>13</v>
      </c>
      <c r="B15">
        <v>65161</v>
      </c>
      <c r="C15">
        <v>20</v>
      </c>
      <c r="D15" t="s">
        <v>104</v>
      </c>
      <c r="E15" t="s">
        <v>14</v>
      </c>
      <c r="F15">
        <v>0</v>
      </c>
      <c r="G15" t="s">
        <v>12</v>
      </c>
      <c r="H15" s="1">
        <v>8.0844907407407395E-4</v>
      </c>
      <c r="I15" s="1">
        <v>8.0543981481481482E-4</v>
      </c>
      <c r="J15" s="1"/>
      <c r="K15" s="18">
        <v>58.38</v>
      </c>
      <c r="N15" s="18">
        <f>IFERROR(VLOOKUP(B15,AthListWomen[],1,FALSE),0)</f>
        <v>65161</v>
      </c>
      <c r="O15" s="18">
        <f t="shared" si="0"/>
        <v>13</v>
      </c>
    </row>
    <row r="16" spans="1:15" x14ac:dyDescent="0.25">
      <c r="A16">
        <v>14</v>
      </c>
      <c r="B16">
        <v>65985</v>
      </c>
      <c r="C16">
        <v>9</v>
      </c>
      <c r="D16" t="s">
        <v>102</v>
      </c>
      <c r="E16" t="s">
        <v>22</v>
      </c>
      <c r="F16">
        <v>99</v>
      </c>
      <c r="G16" t="s">
        <v>12</v>
      </c>
      <c r="H16" s="1">
        <v>7.9594907407407425E-4</v>
      </c>
      <c r="I16" s="1">
        <v>8.2245370370370382E-4</v>
      </c>
      <c r="J16" s="1"/>
      <c r="K16" s="18">
        <v>61.29</v>
      </c>
      <c r="N16" s="18">
        <f>IFERROR(VLOOKUP(B16,AthListWomen[],1,FALSE),0)</f>
        <v>65985</v>
      </c>
      <c r="O16" s="18">
        <f t="shared" si="0"/>
        <v>14</v>
      </c>
    </row>
    <row r="17" spans="1:15" x14ac:dyDescent="0.25">
      <c r="A17">
        <v>15</v>
      </c>
      <c r="B17">
        <v>65947</v>
      </c>
      <c r="C17">
        <v>21</v>
      </c>
      <c r="D17" t="s">
        <v>118</v>
      </c>
      <c r="E17" t="s">
        <v>22</v>
      </c>
      <c r="F17">
        <v>99</v>
      </c>
      <c r="G17" t="s">
        <v>12</v>
      </c>
      <c r="H17" s="1">
        <v>8.0462962962962964E-4</v>
      </c>
      <c r="I17" s="1">
        <v>8.143518518518518E-4</v>
      </c>
      <c r="J17" s="1"/>
      <c r="K17" s="18">
        <v>61.66</v>
      </c>
      <c r="N17" s="18">
        <f>IFERROR(VLOOKUP(B17,AthListWomen[],1,FALSE),0)</f>
        <v>65947</v>
      </c>
      <c r="O17" s="18">
        <f t="shared" si="0"/>
        <v>15</v>
      </c>
    </row>
    <row r="18" spans="1:15" x14ac:dyDescent="0.25">
      <c r="A18">
        <v>16</v>
      </c>
      <c r="B18">
        <v>70236</v>
      </c>
      <c r="C18">
        <v>36</v>
      </c>
      <c r="D18" t="s">
        <v>157</v>
      </c>
      <c r="E18" t="s">
        <v>16</v>
      </c>
      <c r="F18">
        <v>0</v>
      </c>
      <c r="G18" t="s">
        <v>12</v>
      </c>
      <c r="H18" s="1">
        <v>8.1273148148148144E-4</v>
      </c>
      <c r="I18" s="1">
        <v>8.155092592592592E-4</v>
      </c>
      <c r="J18" s="1"/>
      <c r="K18" s="18">
        <v>67.62</v>
      </c>
      <c r="N18" s="18">
        <f>IFERROR(VLOOKUP(B18,AthListWomen[],1,FALSE),0)</f>
        <v>70236</v>
      </c>
      <c r="O18" s="18">
        <f t="shared" si="0"/>
        <v>16</v>
      </c>
    </row>
    <row r="19" spans="1:15" x14ac:dyDescent="0.25">
      <c r="A19">
        <v>17</v>
      </c>
      <c r="B19">
        <v>65268</v>
      </c>
      <c r="C19">
        <v>25</v>
      </c>
      <c r="D19" t="s">
        <v>125</v>
      </c>
      <c r="E19" t="s">
        <v>33</v>
      </c>
      <c r="F19">
        <v>99</v>
      </c>
      <c r="G19" t="s">
        <v>12</v>
      </c>
      <c r="H19" s="1">
        <v>8.2407407407407397E-4</v>
      </c>
      <c r="I19" s="1">
        <v>8.2326388888888889E-4</v>
      </c>
      <c r="J19" s="1"/>
      <c r="K19" s="18">
        <v>79.900000000000006</v>
      </c>
      <c r="N19" s="18">
        <f>IFERROR(VLOOKUP(B19,AthListWomen[],1,FALSE),0)</f>
        <v>65268</v>
      </c>
      <c r="O19" s="18">
        <f t="shared" si="0"/>
        <v>17</v>
      </c>
    </row>
    <row r="20" spans="1:15" x14ac:dyDescent="0.25">
      <c r="A20">
        <v>18</v>
      </c>
      <c r="B20">
        <v>69314</v>
      </c>
      <c r="C20">
        <v>1</v>
      </c>
      <c r="D20" t="s">
        <v>110</v>
      </c>
      <c r="E20" t="s">
        <v>29</v>
      </c>
      <c r="F20">
        <v>99</v>
      </c>
      <c r="G20" t="s">
        <v>12</v>
      </c>
      <c r="H20" s="1">
        <v>8.2465277777777778E-4</v>
      </c>
      <c r="I20" s="1">
        <v>8.238425925925926E-4</v>
      </c>
      <c r="J20" s="1"/>
      <c r="K20" s="18">
        <v>80.650000000000006</v>
      </c>
      <c r="N20" s="18">
        <f>IFERROR(VLOOKUP(B20,AthListWomen[],1,FALSE),0)</f>
        <v>69314</v>
      </c>
      <c r="O20" s="18">
        <f t="shared" si="0"/>
        <v>18</v>
      </c>
    </row>
    <row r="21" spans="1:15" x14ac:dyDescent="0.25">
      <c r="A21">
        <v>19</v>
      </c>
      <c r="B21">
        <v>81597</v>
      </c>
      <c r="C21">
        <v>33</v>
      </c>
      <c r="D21" t="s">
        <v>121</v>
      </c>
      <c r="E21" t="s">
        <v>29</v>
      </c>
      <c r="F21">
        <v>99</v>
      </c>
      <c r="G21" t="s">
        <v>12</v>
      </c>
      <c r="H21" s="1">
        <v>8.226851851851853E-4</v>
      </c>
      <c r="I21" s="1">
        <v>8.2777777777777765E-4</v>
      </c>
      <c r="J21" s="1"/>
      <c r="K21" s="18">
        <v>81.91</v>
      </c>
      <c r="N21" s="18">
        <f>IFERROR(VLOOKUP(B21,AthListWomen[],1,FALSE),0)</f>
        <v>81597</v>
      </c>
      <c r="O21" s="18">
        <f t="shared" si="0"/>
        <v>19</v>
      </c>
    </row>
    <row r="22" spans="1:15" x14ac:dyDescent="0.25">
      <c r="A22">
        <v>20</v>
      </c>
      <c r="B22">
        <v>70393</v>
      </c>
      <c r="C22">
        <v>22</v>
      </c>
      <c r="D22" t="s">
        <v>135</v>
      </c>
      <c r="E22" t="s">
        <v>16</v>
      </c>
      <c r="F22">
        <v>99</v>
      </c>
      <c r="G22" t="s">
        <v>12</v>
      </c>
      <c r="H22" s="1">
        <v>8.2476851851851852E-4</v>
      </c>
      <c r="I22" s="1">
        <v>8.2824074074074083E-4</v>
      </c>
      <c r="J22" s="1"/>
      <c r="K22" s="18">
        <v>83.55</v>
      </c>
      <c r="N22" s="18">
        <f>IFERROR(VLOOKUP(B22,AthListWomen[],1,FALSE),0)</f>
        <v>70393</v>
      </c>
      <c r="O22" s="18">
        <f t="shared" si="0"/>
        <v>20</v>
      </c>
    </row>
    <row r="23" spans="1:15" x14ac:dyDescent="0.25">
      <c r="A23">
        <v>21</v>
      </c>
      <c r="B23">
        <v>65561</v>
      </c>
      <c r="C23">
        <v>18</v>
      </c>
      <c r="D23" t="s">
        <v>119</v>
      </c>
      <c r="E23" t="s">
        <v>25</v>
      </c>
      <c r="F23">
        <v>99</v>
      </c>
      <c r="G23" t="s">
        <v>12</v>
      </c>
      <c r="H23" s="1">
        <v>8.273148148148149E-4</v>
      </c>
      <c r="I23" s="1">
        <v>8.2766203703703702E-4</v>
      </c>
      <c r="J23" s="1"/>
      <c r="K23" s="18">
        <v>84.82</v>
      </c>
      <c r="N23" s="18">
        <f>IFERROR(VLOOKUP(B23,AthListWomen[],1,FALSE),0)</f>
        <v>65561</v>
      </c>
      <c r="O23" s="18">
        <f t="shared" si="0"/>
        <v>21</v>
      </c>
    </row>
    <row r="24" spans="1:15" x14ac:dyDescent="0.25">
      <c r="A24">
        <v>22</v>
      </c>
      <c r="B24">
        <v>65471</v>
      </c>
      <c r="C24">
        <v>13</v>
      </c>
      <c r="D24" t="s">
        <v>117</v>
      </c>
      <c r="E24" t="s">
        <v>14</v>
      </c>
      <c r="F24">
        <v>99</v>
      </c>
      <c r="G24" t="s">
        <v>12</v>
      </c>
      <c r="H24" s="1">
        <v>8.2812499999999987E-4</v>
      </c>
      <c r="I24" s="1">
        <v>8.3425925925925931E-4</v>
      </c>
      <c r="J24" s="1"/>
      <c r="K24" s="18">
        <v>89.59</v>
      </c>
      <c r="N24" s="18">
        <f>IFERROR(VLOOKUP(B24,AthListWomen[],1,FALSE),0)</f>
        <v>65471</v>
      </c>
      <c r="O24" s="18">
        <f t="shared" si="0"/>
        <v>22</v>
      </c>
    </row>
    <row r="25" spans="1:15" x14ac:dyDescent="0.25">
      <c r="A25">
        <v>23</v>
      </c>
      <c r="B25">
        <v>66022</v>
      </c>
      <c r="C25">
        <v>24</v>
      </c>
      <c r="D25" t="s">
        <v>132</v>
      </c>
      <c r="E25" t="s">
        <v>27</v>
      </c>
      <c r="F25">
        <v>99</v>
      </c>
      <c r="G25" t="s">
        <v>12</v>
      </c>
      <c r="H25" s="1">
        <v>8.3472222222222227E-4</v>
      </c>
      <c r="I25" s="1">
        <v>8.4166666666666667E-4</v>
      </c>
      <c r="J25" s="1"/>
      <c r="K25" s="18">
        <v>98.6</v>
      </c>
      <c r="N25" s="18">
        <f>IFERROR(VLOOKUP(B25,AthListWomen[],1,FALSE),0)</f>
        <v>66022</v>
      </c>
      <c r="O25" s="18">
        <f t="shared" si="0"/>
        <v>23</v>
      </c>
    </row>
    <row r="26" spans="1:15" x14ac:dyDescent="0.25">
      <c r="A26">
        <v>24</v>
      </c>
      <c r="B26">
        <v>65467</v>
      </c>
      <c r="C26">
        <v>28</v>
      </c>
      <c r="D26" t="s">
        <v>126</v>
      </c>
      <c r="E26" t="s">
        <v>40</v>
      </c>
      <c r="F26">
        <v>0</v>
      </c>
      <c r="G26" t="s">
        <v>12</v>
      </c>
      <c r="H26" s="1">
        <v>8.3055555555555563E-4</v>
      </c>
      <c r="I26" s="1">
        <v>8.4652777777777775E-4</v>
      </c>
      <c r="J26" s="1"/>
      <c r="K26" s="18">
        <v>99.04</v>
      </c>
      <c r="N26" s="18">
        <f>IFERROR(VLOOKUP(B26,AthListWomen[],1,FALSE),0)</f>
        <v>65467</v>
      </c>
      <c r="O26" s="18">
        <f t="shared" si="0"/>
        <v>24</v>
      </c>
    </row>
    <row r="27" spans="1:15" x14ac:dyDescent="0.25">
      <c r="A27">
        <v>25</v>
      </c>
      <c r="B27">
        <v>65967</v>
      </c>
      <c r="C27">
        <v>3</v>
      </c>
      <c r="D27" t="s">
        <v>111</v>
      </c>
      <c r="E27" t="s">
        <v>14</v>
      </c>
      <c r="F27">
        <v>99</v>
      </c>
      <c r="G27" t="s">
        <v>12</v>
      </c>
      <c r="H27" s="1">
        <v>8.2337962962962963E-4</v>
      </c>
      <c r="I27" s="1">
        <v>8.5694444444444446E-4</v>
      </c>
      <c r="J27" s="1"/>
      <c r="K27" s="18">
        <v>101.13</v>
      </c>
      <c r="N27" s="18">
        <f>IFERROR(VLOOKUP(B27,AthListWomen[],1,FALSE),0)</f>
        <v>65967</v>
      </c>
      <c r="O27" s="18">
        <f t="shared" si="0"/>
        <v>25</v>
      </c>
    </row>
    <row r="28" spans="1:15" x14ac:dyDescent="0.25">
      <c r="A28">
        <v>26</v>
      </c>
      <c r="B28">
        <v>65336</v>
      </c>
      <c r="C28">
        <v>41</v>
      </c>
      <c r="D28" t="s">
        <v>140</v>
      </c>
      <c r="E28" t="s">
        <v>113</v>
      </c>
      <c r="F28">
        <v>99</v>
      </c>
      <c r="G28" t="s">
        <v>12</v>
      </c>
      <c r="H28" s="1">
        <v>8.3784722222222236E-4</v>
      </c>
      <c r="I28" s="1">
        <v>8.4571759259259268E-4</v>
      </c>
      <c r="J28" s="1"/>
      <c r="K28" s="18">
        <v>103.21</v>
      </c>
      <c r="N28" s="18">
        <f>IFERROR(VLOOKUP(B28,AthListWomen[],1,FALSE),0)</f>
        <v>65336</v>
      </c>
      <c r="O28" s="18">
        <f t="shared" si="0"/>
        <v>26</v>
      </c>
    </row>
    <row r="29" spans="1:15" x14ac:dyDescent="0.25">
      <c r="A29">
        <v>27</v>
      </c>
      <c r="B29">
        <v>69967</v>
      </c>
      <c r="C29">
        <v>19</v>
      </c>
      <c r="D29" t="s">
        <v>123</v>
      </c>
      <c r="E29" t="s">
        <v>14</v>
      </c>
      <c r="F29">
        <v>99</v>
      </c>
      <c r="G29" t="s">
        <v>12</v>
      </c>
      <c r="H29" s="1">
        <v>8.429398148148147E-4</v>
      </c>
      <c r="I29" s="1">
        <v>8.4270833333333333E-4</v>
      </c>
      <c r="J29" s="1"/>
      <c r="K29" s="18">
        <v>104.55</v>
      </c>
      <c r="N29" s="18">
        <f>IFERROR(VLOOKUP(B29,AthListWomen[],1,FALSE),0)</f>
        <v>69967</v>
      </c>
      <c r="O29" s="18">
        <f t="shared" si="0"/>
        <v>27</v>
      </c>
    </row>
    <row r="30" spans="1:15" x14ac:dyDescent="0.25">
      <c r="A30">
        <v>28</v>
      </c>
      <c r="B30">
        <v>65043</v>
      </c>
      <c r="C30">
        <v>32</v>
      </c>
      <c r="D30" t="s">
        <v>130</v>
      </c>
      <c r="E30" t="s">
        <v>113</v>
      </c>
      <c r="F30">
        <v>99</v>
      </c>
      <c r="G30" t="s">
        <v>12</v>
      </c>
      <c r="H30" s="1">
        <v>8.5196759259259264E-4</v>
      </c>
      <c r="I30" s="1">
        <v>8.3460648148148142E-4</v>
      </c>
      <c r="J30" s="1"/>
      <c r="K30" s="18">
        <v>105.15</v>
      </c>
      <c r="N30" s="18">
        <f>IFERROR(VLOOKUP(B30,AthListWomen[],1,FALSE),0)</f>
        <v>65043</v>
      </c>
      <c r="O30" s="18">
        <f t="shared" si="0"/>
        <v>28</v>
      </c>
    </row>
    <row r="31" spans="1:15" x14ac:dyDescent="0.25">
      <c r="A31">
        <v>29</v>
      </c>
      <c r="B31">
        <v>65243</v>
      </c>
      <c r="C31">
        <v>29</v>
      </c>
      <c r="D31" t="s">
        <v>124</v>
      </c>
      <c r="E31" t="s">
        <v>84</v>
      </c>
      <c r="F31">
        <v>0</v>
      </c>
      <c r="G31" t="s">
        <v>12</v>
      </c>
      <c r="H31" s="1">
        <v>8.350694444444446E-4</v>
      </c>
      <c r="I31" s="1">
        <v>8.5254629629629623E-4</v>
      </c>
      <c r="J31" s="1"/>
      <c r="K31" s="18">
        <v>105.82</v>
      </c>
      <c r="N31" s="18">
        <f>IFERROR(VLOOKUP(B31,AthListWomen[],1,FALSE),0)</f>
        <v>65243</v>
      </c>
      <c r="O31" s="18">
        <f t="shared" si="0"/>
        <v>29</v>
      </c>
    </row>
    <row r="32" spans="1:15" x14ac:dyDescent="0.25">
      <c r="A32">
        <v>30</v>
      </c>
      <c r="B32">
        <v>66954</v>
      </c>
      <c r="C32">
        <v>38</v>
      </c>
      <c r="D32" t="s">
        <v>134</v>
      </c>
      <c r="E32" t="s">
        <v>16</v>
      </c>
      <c r="F32">
        <v>0</v>
      </c>
      <c r="G32" t="s">
        <v>12</v>
      </c>
      <c r="H32" s="1">
        <v>8.4745370370370367E-4</v>
      </c>
      <c r="I32" s="1">
        <v>8.5486111111111103E-4</v>
      </c>
      <c r="J32" s="1"/>
      <c r="K32" s="18">
        <v>115.28</v>
      </c>
      <c r="N32" s="18">
        <f>IFERROR(VLOOKUP(B32,AthListWomen[],1,FALSE),0)</f>
        <v>66954</v>
      </c>
      <c r="O32" s="18">
        <f t="shared" si="0"/>
        <v>30</v>
      </c>
    </row>
    <row r="33" spans="1:15" x14ac:dyDescent="0.25">
      <c r="A33">
        <v>31</v>
      </c>
      <c r="B33">
        <v>66910</v>
      </c>
      <c r="C33">
        <v>44</v>
      </c>
      <c r="D33" t="s">
        <v>136</v>
      </c>
      <c r="E33" t="s">
        <v>40</v>
      </c>
      <c r="F33">
        <v>0</v>
      </c>
      <c r="G33" t="s">
        <v>12</v>
      </c>
      <c r="H33" s="1">
        <v>8.4201388888888878E-4</v>
      </c>
      <c r="I33" s="1">
        <v>8.6666666666666663E-4</v>
      </c>
      <c r="J33" s="1"/>
      <c r="K33" s="18">
        <v>119.37</v>
      </c>
      <c r="N33" s="18">
        <f>IFERROR(VLOOKUP(B33,AthListWomen[],1,FALSE),0)</f>
        <v>66910</v>
      </c>
      <c r="O33" s="18">
        <f t="shared" si="0"/>
        <v>31</v>
      </c>
    </row>
    <row r="34" spans="1:15" x14ac:dyDescent="0.25">
      <c r="A34">
        <v>32</v>
      </c>
      <c r="B34">
        <v>78054</v>
      </c>
      <c r="C34">
        <v>37</v>
      </c>
      <c r="D34" t="s">
        <v>158</v>
      </c>
      <c r="E34" t="s">
        <v>16</v>
      </c>
      <c r="F34">
        <v>99</v>
      </c>
      <c r="G34" t="s">
        <v>12</v>
      </c>
      <c r="H34" s="1">
        <v>8.449074074074075E-4</v>
      </c>
      <c r="I34" s="1">
        <v>8.6747685185185181E-4</v>
      </c>
      <c r="J34" s="1"/>
      <c r="K34" s="18">
        <v>121.76</v>
      </c>
      <c r="N34" s="18">
        <f>IFERROR(VLOOKUP(B34,AthListWomen[],1,FALSE),0)</f>
        <v>78054</v>
      </c>
      <c r="O34" s="18">
        <f t="shared" si="0"/>
        <v>32</v>
      </c>
    </row>
    <row r="35" spans="1:15" x14ac:dyDescent="0.25">
      <c r="A35">
        <v>33</v>
      </c>
      <c r="B35">
        <v>65855</v>
      </c>
      <c r="C35">
        <v>26</v>
      </c>
      <c r="D35" t="s">
        <v>152</v>
      </c>
      <c r="E35" t="s">
        <v>22</v>
      </c>
      <c r="F35">
        <v>99</v>
      </c>
      <c r="G35" t="s">
        <v>12</v>
      </c>
      <c r="H35" s="1">
        <v>8.6539351851851849E-4</v>
      </c>
      <c r="I35" s="1">
        <v>8.53587962962963E-4</v>
      </c>
      <c r="J35" s="1"/>
      <c r="K35" s="18">
        <v>126</v>
      </c>
      <c r="N35" s="18">
        <f>IFERROR(VLOOKUP(B35,AthListWomen[],1,FALSE),0)</f>
        <v>65855</v>
      </c>
      <c r="O35" s="18">
        <f t="shared" si="0"/>
        <v>33</v>
      </c>
    </row>
    <row r="36" spans="1:15" x14ac:dyDescent="0.25">
      <c r="A36">
        <v>34</v>
      </c>
      <c r="B36">
        <v>67228</v>
      </c>
      <c r="C36">
        <v>40</v>
      </c>
      <c r="D36" t="s">
        <v>127</v>
      </c>
      <c r="E36" t="s">
        <v>37</v>
      </c>
      <c r="F36">
        <v>0</v>
      </c>
      <c r="G36" t="s">
        <v>12</v>
      </c>
      <c r="H36" s="1">
        <v>8.5717592592592584E-4</v>
      </c>
      <c r="I36" s="1">
        <v>8.7141203703703697E-4</v>
      </c>
      <c r="J36" s="1"/>
      <c r="K36" s="18">
        <v>132.18</v>
      </c>
      <c r="N36" s="18">
        <f>IFERROR(VLOOKUP(B36,AthListWomen[],1,FALSE),0)</f>
        <v>67228</v>
      </c>
      <c r="O36" s="18">
        <f t="shared" si="0"/>
        <v>34</v>
      </c>
    </row>
    <row r="37" spans="1:15" x14ac:dyDescent="0.25">
      <c r="A37">
        <v>35</v>
      </c>
      <c r="B37">
        <v>65533</v>
      </c>
      <c r="C37">
        <v>35</v>
      </c>
      <c r="D37" t="s">
        <v>133</v>
      </c>
      <c r="E37" t="s">
        <v>14</v>
      </c>
      <c r="F37">
        <v>99</v>
      </c>
      <c r="G37" t="s">
        <v>12</v>
      </c>
      <c r="H37" s="1">
        <v>8.6458333333333341E-4</v>
      </c>
      <c r="I37" s="1">
        <v>8.810185185185185E-4</v>
      </c>
      <c r="J37" s="1"/>
      <c r="K37" s="18">
        <v>143.13</v>
      </c>
      <c r="N37" s="18">
        <f>IFERROR(VLOOKUP(B37,AthListWomen[],1,FALSE),0)</f>
        <v>65533</v>
      </c>
      <c r="O37" s="18">
        <f t="shared" si="0"/>
        <v>35</v>
      </c>
    </row>
    <row r="38" spans="1:15" x14ac:dyDescent="0.25">
      <c r="A38">
        <v>36</v>
      </c>
      <c r="B38">
        <v>65072</v>
      </c>
      <c r="C38">
        <v>43</v>
      </c>
      <c r="D38" t="s">
        <v>138</v>
      </c>
      <c r="E38" t="s">
        <v>33</v>
      </c>
      <c r="F38">
        <v>0</v>
      </c>
      <c r="G38" t="s">
        <v>12</v>
      </c>
      <c r="H38" s="1">
        <v>8.7256944444444448E-4</v>
      </c>
      <c r="I38" s="1">
        <v>8.7418981481481473E-4</v>
      </c>
      <c r="J38" s="1"/>
      <c r="K38" s="18">
        <v>143.87</v>
      </c>
      <c r="N38" s="18">
        <f>IFERROR(VLOOKUP(B38,AthListWomen[],1,FALSE),0)</f>
        <v>65072</v>
      </c>
      <c r="O38" s="18">
        <f t="shared" si="0"/>
        <v>36</v>
      </c>
    </row>
    <row r="39" spans="1:15" x14ac:dyDescent="0.25">
      <c r="A39">
        <v>37</v>
      </c>
      <c r="B39">
        <v>65077</v>
      </c>
      <c r="C39">
        <v>119</v>
      </c>
      <c r="D39" t="s">
        <v>128</v>
      </c>
      <c r="E39" t="s">
        <v>129</v>
      </c>
      <c r="F39">
        <v>99</v>
      </c>
      <c r="G39" t="s">
        <v>12</v>
      </c>
      <c r="H39" s="1">
        <v>8.8252314814814801E-4</v>
      </c>
      <c r="I39" s="1">
        <v>8.7164351851851856E-4</v>
      </c>
      <c r="J39" s="1"/>
      <c r="K39" s="18">
        <v>148.63999999999999</v>
      </c>
      <c r="N39" s="18">
        <f>IFERROR(VLOOKUP(B39,AthListWomen[],1,FALSE),0)</f>
        <v>65077</v>
      </c>
      <c r="O39" s="18">
        <f t="shared" si="0"/>
        <v>37</v>
      </c>
    </row>
    <row r="40" spans="1:15" x14ac:dyDescent="0.25">
      <c r="A40">
        <v>38</v>
      </c>
      <c r="B40">
        <v>73438</v>
      </c>
      <c r="C40">
        <v>42</v>
      </c>
      <c r="D40" t="s">
        <v>143</v>
      </c>
      <c r="E40" t="s">
        <v>25</v>
      </c>
      <c r="F40">
        <v>99</v>
      </c>
      <c r="G40" t="s">
        <v>12</v>
      </c>
      <c r="H40" s="1">
        <v>9.0000000000000008E-4</v>
      </c>
      <c r="I40" s="1">
        <v>8.9641203703703703E-4</v>
      </c>
      <c r="J40" s="1"/>
      <c r="K40" s="18">
        <v>175.82</v>
      </c>
      <c r="N40" s="18">
        <f>IFERROR(VLOOKUP(B40,AthListWomen[],1,FALSE),0)</f>
        <v>73438</v>
      </c>
      <c r="O40" s="18">
        <f t="shared" si="0"/>
        <v>38</v>
      </c>
    </row>
    <row r="41" spans="1:15" x14ac:dyDescent="0.25">
      <c r="A41">
        <v>39</v>
      </c>
      <c r="B41">
        <v>74210</v>
      </c>
      <c r="C41">
        <v>52</v>
      </c>
      <c r="D41" t="s">
        <v>154</v>
      </c>
      <c r="E41" t="s">
        <v>40</v>
      </c>
      <c r="F41">
        <v>0</v>
      </c>
      <c r="G41" t="s">
        <v>12</v>
      </c>
      <c r="H41" s="1">
        <v>9.0300925925925922E-4</v>
      </c>
      <c r="I41" s="1">
        <v>8.9409722222222234E-4</v>
      </c>
      <c r="J41" s="1"/>
      <c r="K41" s="18">
        <v>176.27</v>
      </c>
      <c r="N41" s="18">
        <f>IFERROR(VLOOKUP(B41,AthListWomen[],1,FALSE),0)</f>
        <v>74210</v>
      </c>
      <c r="O41" s="18">
        <f t="shared" si="0"/>
        <v>39</v>
      </c>
    </row>
    <row r="42" spans="1:15" x14ac:dyDescent="0.25">
      <c r="A42">
        <v>40</v>
      </c>
      <c r="B42">
        <v>65927</v>
      </c>
      <c r="C42">
        <v>48</v>
      </c>
      <c r="D42" t="s">
        <v>610</v>
      </c>
      <c r="E42" t="s">
        <v>27</v>
      </c>
      <c r="F42">
        <v>99</v>
      </c>
      <c r="G42" t="s">
        <v>12</v>
      </c>
      <c r="H42" s="1">
        <v>9.0243055555555562E-4</v>
      </c>
      <c r="I42" s="1">
        <v>8.9664351851851841E-4</v>
      </c>
      <c r="J42" s="1"/>
      <c r="K42" s="18">
        <v>177.53</v>
      </c>
      <c r="N42" s="18">
        <f>IFERROR(VLOOKUP(B42,AthListWomen[],1,FALSE),0)</f>
        <v>65927</v>
      </c>
      <c r="O42" s="18">
        <f t="shared" si="0"/>
        <v>40</v>
      </c>
    </row>
    <row r="43" spans="1:15" x14ac:dyDescent="0.25">
      <c r="A43">
        <v>41</v>
      </c>
      <c r="B43">
        <v>70406</v>
      </c>
      <c r="C43">
        <v>47</v>
      </c>
      <c r="D43" t="s">
        <v>146</v>
      </c>
      <c r="E43" t="s">
        <v>33</v>
      </c>
      <c r="F43">
        <v>99</v>
      </c>
      <c r="G43" t="s">
        <v>12</v>
      </c>
      <c r="H43" s="1">
        <v>9.0520833333333339E-4</v>
      </c>
      <c r="I43" s="1">
        <v>9.1053240740740754E-4</v>
      </c>
      <c r="J43" s="1"/>
      <c r="K43" s="18">
        <v>188.26</v>
      </c>
      <c r="N43" s="18">
        <f>IFERROR(VLOOKUP(B43,AthListWomen[],1,FALSE),0)</f>
        <v>70406</v>
      </c>
      <c r="O43" s="18">
        <f t="shared" si="0"/>
        <v>41</v>
      </c>
    </row>
    <row r="44" spans="1:15" x14ac:dyDescent="0.25">
      <c r="A44">
        <v>42</v>
      </c>
      <c r="B44">
        <v>73720</v>
      </c>
      <c r="C44">
        <v>50</v>
      </c>
      <c r="D44" t="s">
        <v>144</v>
      </c>
      <c r="E44" t="s">
        <v>145</v>
      </c>
      <c r="F44">
        <v>99</v>
      </c>
      <c r="G44" t="s">
        <v>12</v>
      </c>
      <c r="H44" s="1">
        <v>9.0347222222222218E-4</v>
      </c>
      <c r="I44" s="1">
        <v>9.1516203703703714E-4</v>
      </c>
      <c r="J44" s="1"/>
      <c r="K44" s="18">
        <v>190.12</v>
      </c>
      <c r="N44" s="18">
        <f>IFERROR(VLOOKUP(B44,AthListWomen[],1,FALSE),0)</f>
        <v>0</v>
      </c>
      <c r="O44" s="18">
        <f t="shared" si="0"/>
        <v>41</v>
      </c>
    </row>
    <row r="45" spans="1:15" x14ac:dyDescent="0.25">
      <c r="A45">
        <v>43</v>
      </c>
      <c r="B45">
        <v>66984</v>
      </c>
      <c r="C45">
        <v>39</v>
      </c>
      <c r="D45" t="s">
        <v>139</v>
      </c>
      <c r="E45" t="s">
        <v>33</v>
      </c>
      <c r="F45">
        <v>0</v>
      </c>
      <c r="G45" t="s">
        <v>12</v>
      </c>
      <c r="H45" s="1">
        <v>9.1215277777777768E-4</v>
      </c>
      <c r="I45" s="1">
        <v>9.1574074074074073E-4</v>
      </c>
      <c r="J45" s="1"/>
      <c r="K45" s="18">
        <v>196.07</v>
      </c>
      <c r="N45" s="18">
        <f>IFERROR(VLOOKUP(B45,AthListWomen[],1,FALSE),0)</f>
        <v>66984</v>
      </c>
      <c r="O45" s="18">
        <f t="shared" si="0"/>
        <v>42</v>
      </c>
    </row>
    <row r="46" spans="1:15" x14ac:dyDescent="0.25">
      <c r="A46">
        <v>44</v>
      </c>
      <c r="B46">
        <v>70993</v>
      </c>
      <c r="C46">
        <v>46</v>
      </c>
      <c r="D46" t="s">
        <v>141</v>
      </c>
      <c r="E46" t="s">
        <v>40</v>
      </c>
      <c r="F46">
        <v>0</v>
      </c>
      <c r="G46" t="s">
        <v>12</v>
      </c>
      <c r="H46" s="1">
        <v>9.4143518518518502E-4</v>
      </c>
      <c r="I46" s="1">
        <v>9.1898148148148145E-4</v>
      </c>
      <c r="J46" s="1"/>
      <c r="K46" s="18">
        <v>217</v>
      </c>
      <c r="N46" s="18">
        <f>IFERROR(VLOOKUP(B46,AthListWomen[],1,FALSE),0)</f>
        <v>70993</v>
      </c>
      <c r="O46" s="18">
        <f t="shared" si="0"/>
        <v>43</v>
      </c>
    </row>
    <row r="47" spans="1:15" x14ac:dyDescent="0.25">
      <c r="A47">
        <v>45</v>
      </c>
      <c r="B47">
        <v>67207</v>
      </c>
      <c r="C47">
        <v>49</v>
      </c>
      <c r="D47" t="s">
        <v>150</v>
      </c>
      <c r="E47" t="s">
        <v>37</v>
      </c>
      <c r="F47">
        <v>0</v>
      </c>
      <c r="G47" t="s">
        <v>12</v>
      </c>
      <c r="H47" s="1">
        <v>9.1643518518518506E-4</v>
      </c>
      <c r="I47" s="1">
        <v>9.546296296296296E-4</v>
      </c>
      <c r="J47" s="1"/>
      <c r="K47" s="18">
        <v>223.85</v>
      </c>
      <c r="N47" s="18">
        <f>IFERROR(VLOOKUP(B47,AthListWomen[],1,FALSE),0)</f>
        <v>67207</v>
      </c>
      <c r="O47" s="18">
        <f t="shared" si="0"/>
        <v>44</v>
      </c>
    </row>
    <row r="48" spans="1:15" x14ac:dyDescent="0.25">
      <c r="A48">
        <v>46</v>
      </c>
      <c r="B48">
        <v>71345</v>
      </c>
      <c r="C48">
        <v>54</v>
      </c>
      <c r="D48" t="s">
        <v>155</v>
      </c>
      <c r="E48" t="s">
        <v>145</v>
      </c>
      <c r="F48">
        <v>0</v>
      </c>
      <c r="G48" t="s">
        <v>12</v>
      </c>
      <c r="H48" s="1">
        <v>9.7025462962962961E-4</v>
      </c>
      <c r="I48" s="1">
        <v>9.0451388888888884E-4</v>
      </c>
      <c r="J48" s="1"/>
      <c r="K48" s="18">
        <v>226.23</v>
      </c>
      <c r="N48" s="18">
        <f>IFERROR(VLOOKUP(B48,AthListWomen[],1,FALSE),0)</f>
        <v>0</v>
      </c>
      <c r="O48" s="18">
        <f t="shared" si="0"/>
        <v>44</v>
      </c>
    </row>
    <row r="49" spans="1:15" x14ac:dyDescent="0.25">
      <c r="A49">
        <v>47</v>
      </c>
      <c r="B49">
        <v>67107</v>
      </c>
      <c r="C49">
        <v>51</v>
      </c>
      <c r="D49" t="s">
        <v>160</v>
      </c>
      <c r="E49" t="s">
        <v>37</v>
      </c>
      <c r="F49">
        <v>0</v>
      </c>
      <c r="G49" t="s">
        <v>12</v>
      </c>
      <c r="H49" s="1">
        <v>9.7812500000000004E-4</v>
      </c>
      <c r="I49" s="1">
        <v>9.9490740740740746E-4</v>
      </c>
      <c r="J49" s="1"/>
      <c r="K49" s="18">
        <v>289.45999999999998</v>
      </c>
      <c r="N49" s="18">
        <f>IFERROR(VLOOKUP(B49,AthListWomen[],1,FALSE),0)</f>
        <v>67107</v>
      </c>
      <c r="O49" s="18">
        <f t="shared" si="0"/>
        <v>45</v>
      </c>
    </row>
    <row r="50" spans="1:15" x14ac:dyDescent="0.25">
      <c r="A50">
        <v>48</v>
      </c>
      <c r="B50">
        <v>69326</v>
      </c>
      <c r="C50">
        <v>120</v>
      </c>
      <c r="D50" t="s">
        <v>151</v>
      </c>
      <c r="E50" t="s">
        <v>129</v>
      </c>
      <c r="F50">
        <v>99</v>
      </c>
      <c r="G50" t="s">
        <v>12</v>
      </c>
      <c r="H50" s="1">
        <v>9.7835648148148152E-4</v>
      </c>
      <c r="I50" s="1">
        <v>1.0097222222222222E-3</v>
      </c>
      <c r="J50" s="1"/>
      <c r="K50" s="18">
        <v>299.14</v>
      </c>
      <c r="N50" s="18">
        <f>IFERROR(VLOOKUP(B50,AthListWomen[],1,FALSE),0)</f>
        <v>69326</v>
      </c>
      <c r="O50" s="18">
        <f t="shared" si="0"/>
        <v>46</v>
      </c>
    </row>
    <row r="51" spans="1:15" x14ac:dyDescent="0.25">
      <c r="A51">
        <v>999</v>
      </c>
      <c r="B51">
        <v>65802</v>
      </c>
      <c r="C51">
        <v>4</v>
      </c>
      <c r="D51" t="s">
        <v>106</v>
      </c>
      <c r="E51" t="s">
        <v>29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IFERROR(VLOOKUP(B51,AthListWomen[],1,FALSE),0)</f>
        <v>65802</v>
      </c>
      <c r="O51" s="18">
        <f t="shared" si="0"/>
        <v>0</v>
      </c>
    </row>
    <row r="52" spans="1:15" x14ac:dyDescent="0.25">
      <c r="A52">
        <v>999</v>
      </c>
      <c r="B52">
        <v>69913</v>
      </c>
      <c r="C52">
        <v>17</v>
      </c>
      <c r="D52" t="s">
        <v>131</v>
      </c>
      <c r="E52" t="s">
        <v>14</v>
      </c>
      <c r="F52">
        <v>99</v>
      </c>
      <c r="G52" t="s">
        <v>12</v>
      </c>
      <c r="H52" t="s">
        <v>66</v>
      </c>
      <c r="I52" t="s">
        <v>66</v>
      </c>
      <c r="K52" s="18">
        <v>0</v>
      </c>
      <c r="N52" s="18">
        <f>IFERROR(VLOOKUP(B52,AthListWomen[],1,FALSE),0)</f>
        <v>69913</v>
      </c>
      <c r="O52" s="18">
        <f t="shared" si="0"/>
        <v>0</v>
      </c>
    </row>
    <row r="53" spans="1:15" x14ac:dyDescent="0.25">
      <c r="A53">
        <v>999</v>
      </c>
      <c r="B53">
        <v>72126</v>
      </c>
      <c r="C53">
        <v>14</v>
      </c>
      <c r="D53" t="s">
        <v>114</v>
      </c>
      <c r="E53" t="s">
        <v>33</v>
      </c>
      <c r="F53">
        <v>99</v>
      </c>
      <c r="G53" t="s">
        <v>12</v>
      </c>
      <c r="H53" s="1">
        <v>8.2013888888888891E-4</v>
      </c>
      <c r="I53" t="s">
        <v>66</v>
      </c>
      <c r="K53" s="18">
        <v>0</v>
      </c>
      <c r="N53" s="18">
        <f>IFERROR(VLOOKUP(B53,AthListWomen[],1,FALSE),0)</f>
        <v>72126</v>
      </c>
      <c r="O53" s="18">
        <f t="shared" si="0"/>
        <v>0</v>
      </c>
    </row>
    <row r="54" spans="1:15" x14ac:dyDescent="0.25">
      <c r="A54">
        <v>999</v>
      </c>
      <c r="B54">
        <v>66876</v>
      </c>
      <c r="C54">
        <v>16</v>
      </c>
      <c r="D54" t="s">
        <v>103</v>
      </c>
      <c r="E54" t="s">
        <v>40</v>
      </c>
      <c r="F54">
        <v>0</v>
      </c>
      <c r="G54" t="s">
        <v>12</v>
      </c>
      <c r="H54" s="1">
        <v>7.7210648148148136E-4</v>
      </c>
      <c r="I54" t="s">
        <v>66</v>
      </c>
      <c r="K54" s="18">
        <v>0</v>
      </c>
      <c r="N54" s="18">
        <f>IFERROR(VLOOKUP(B54,AthListWomen[],1,FALSE),0)</f>
        <v>66876</v>
      </c>
      <c r="O54" s="18">
        <f t="shared" si="0"/>
        <v>0</v>
      </c>
    </row>
    <row r="55" spans="1:15" x14ac:dyDescent="0.25">
      <c r="A55">
        <v>999</v>
      </c>
      <c r="B55">
        <v>67150</v>
      </c>
      <c r="C55">
        <v>34</v>
      </c>
      <c r="D55" t="s">
        <v>161</v>
      </c>
      <c r="E55" t="s">
        <v>25</v>
      </c>
      <c r="F55">
        <v>0</v>
      </c>
      <c r="G55" t="s">
        <v>12</v>
      </c>
      <c r="H55" s="1">
        <v>8.0312500000000002E-4</v>
      </c>
      <c r="I55" t="s">
        <v>66</v>
      </c>
      <c r="K55" s="18">
        <v>0</v>
      </c>
      <c r="N55" s="18">
        <f>IFERROR(VLOOKUP(B55,AthListWomen[],1,FALSE),0)</f>
        <v>67150</v>
      </c>
      <c r="O55" s="18">
        <f t="shared" si="0"/>
        <v>0</v>
      </c>
    </row>
    <row r="56" spans="1:15" x14ac:dyDescent="0.25">
      <c r="A56" s="18">
        <v>999</v>
      </c>
      <c r="B56" s="18">
        <v>72124</v>
      </c>
      <c r="C56" s="18">
        <v>45</v>
      </c>
      <c r="D56" s="18" t="s">
        <v>159</v>
      </c>
      <c r="E56" s="18" t="s">
        <v>33</v>
      </c>
      <c r="F56" s="18">
        <v>99</v>
      </c>
      <c r="G56" s="18" t="s">
        <v>12</v>
      </c>
      <c r="H56" s="1">
        <v>8.5798611111111112E-4</v>
      </c>
      <c r="I56" s="18" t="s">
        <v>66</v>
      </c>
      <c r="J56" s="18"/>
      <c r="K56" s="18">
        <v>0</v>
      </c>
      <c r="N56" s="18">
        <f>IFERROR(VLOOKUP(#REF!,AthListWomen[],1,FALSE),0)</f>
        <v>0</v>
      </c>
      <c r="O56" s="18">
        <f>IF(N56&gt;0,IF(#REF!&gt;0,IF(#REF!&lt;999,IF(#REF!=A55,IF(N55&gt;0,O55,O55+1),IF(A55=A54,O55+2,O55+1)),0),O55),O55)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IF(N57&gt;0,IF(#REF!&gt;0,IF(#REF!&lt;999,IF(#REF!=#REF!,IF(N56&gt;0,O56,O56+1),IF(#REF!=A55,O56+2,O56+1)),0),O56),O56)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4" sqref="N4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15</v>
      </c>
      <c r="D3" t="s">
        <v>65</v>
      </c>
      <c r="E3" t="s">
        <v>16</v>
      </c>
      <c r="F3">
        <v>99</v>
      </c>
      <c r="G3" t="s">
        <v>12</v>
      </c>
      <c r="H3" s="1">
        <v>8.6817129629629625E-4</v>
      </c>
      <c r="J3" s="1"/>
      <c r="K3" s="18">
        <v>0</v>
      </c>
      <c r="N3" s="18">
        <f>IFERROR(VLOOKUP(B3,AthListMen[],1,FALSE),0)</f>
        <v>67003</v>
      </c>
      <c r="O3" s="18">
        <f t="shared" ref="O3:O58" si="0">IF(N3&gt;0,IF(A3&gt;0,IF(A3&lt;999,IF(A3=A2,IF(N2&gt;0,O2,O2+1),IF(A2=A1,O2+2,O2+1)),0),O2),O2)</f>
        <v>1</v>
      </c>
    </row>
    <row r="4" spans="1:15" x14ac:dyDescent="0.25">
      <c r="A4">
        <v>2</v>
      </c>
      <c r="B4">
        <v>65010</v>
      </c>
      <c r="C4">
        <v>4</v>
      </c>
      <c r="D4" t="s">
        <v>17</v>
      </c>
      <c r="E4" t="s">
        <v>14</v>
      </c>
      <c r="F4">
        <v>99</v>
      </c>
      <c r="G4" t="s">
        <v>12</v>
      </c>
      <c r="H4" s="1">
        <v>8.833333333333333E-4</v>
      </c>
      <c r="J4" s="1"/>
      <c r="K4" s="18">
        <v>18.86</v>
      </c>
      <c r="N4" s="18">
        <f>IFERROR(VLOOKUP(B4,AthListMen[],1,FALSE),0)</f>
        <v>65010</v>
      </c>
      <c r="O4" s="18">
        <f t="shared" si="0"/>
        <v>2</v>
      </c>
    </row>
    <row r="5" spans="1:15" x14ac:dyDescent="0.25">
      <c r="A5">
        <v>3</v>
      </c>
      <c r="B5">
        <v>65339</v>
      </c>
      <c r="C5">
        <v>46</v>
      </c>
      <c r="D5" t="s">
        <v>13</v>
      </c>
      <c r="E5" t="s">
        <v>14</v>
      </c>
      <c r="F5">
        <v>0</v>
      </c>
      <c r="G5" t="s">
        <v>12</v>
      </c>
      <c r="H5" s="1">
        <v>8.8402777777777774E-4</v>
      </c>
      <c r="J5" s="1"/>
      <c r="K5" s="18">
        <v>19.73</v>
      </c>
      <c r="N5" s="18">
        <f>IFERROR(VLOOKUP(B5,AthListMen[],1,FALSE),0)</f>
        <v>65339</v>
      </c>
      <c r="O5" s="18">
        <f t="shared" si="0"/>
        <v>3</v>
      </c>
    </row>
    <row r="6" spans="1:15" x14ac:dyDescent="0.25">
      <c r="A6">
        <v>4</v>
      </c>
      <c r="B6">
        <v>67898</v>
      </c>
      <c r="C6">
        <v>36</v>
      </c>
      <c r="D6" t="s">
        <v>71</v>
      </c>
      <c r="E6" t="s">
        <v>11</v>
      </c>
      <c r="F6">
        <v>0</v>
      </c>
      <c r="G6" t="s">
        <v>12</v>
      </c>
      <c r="H6" s="1">
        <v>8.8460648148148144E-4</v>
      </c>
      <c r="J6" s="1"/>
      <c r="K6" s="18">
        <v>20.45</v>
      </c>
      <c r="N6" s="18">
        <f>IFERROR(VLOOKUP(B6,AthListMen[],1,FALSE),0)</f>
        <v>67898</v>
      </c>
      <c r="O6" s="18">
        <f t="shared" si="0"/>
        <v>4</v>
      </c>
    </row>
    <row r="7" spans="1:15" x14ac:dyDescent="0.25">
      <c r="A7">
        <v>5</v>
      </c>
      <c r="B7">
        <v>65464</v>
      </c>
      <c r="C7">
        <v>8</v>
      </c>
      <c r="D7" t="s">
        <v>19</v>
      </c>
      <c r="E7" t="s">
        <v>11</v>
      </c>
      <c r="F7">
        <v>99</v>
      </c>
      <c r="G7" t="s">
        <v>12</v>
      </c>
      <c r="H7" s="1">
        <v>8.8611111111111106E-4</v>
      </c>
      <c r="J7" s="1"/>
      <c r="K7" s="18">
        <v>22.32</v>
      </c>
      <c r="N7" s="18">
        <f>IFERROR(VLOOKUP(B7,AthListMen[],1,FALSE),0)</f>
        <v>65464</v>
      </c>
      <c r="O7" s="18">
        <f t="shared" si="0"/>
        <v>5</v>
      </c>
    </row>
    <row r="8" spans="1:15" x14ac:dyDescent="0.25">
      <c r="A8">
        <v>5</v>
      </c>
      <c r="B8">
        <v>79048</v>
      </c>
      <c r="C8">
        <v>35</v>
      </c>
      <c r="D8" t="s">
        <v>28</v>
      </c>
      <c r="E8" t="s">
        <v>29</v>
      </c>
      <c r="F8">
        <v>0</v>
      </c>
      <c r="G8" t="s">
        <v>12</v>
      </c>
      <c r="H8" s="1">
        <v>8.8611111111111106E-4</v>
      </c>
      <c r="J8" s="1"/>
      <c r="K8" s="18">
        <v>22.32</v>
      </c>
      <c r="N8" s="18">
        <f>IFERROR(VLOOKUP(B8,AthListMen[],1,FALSE),0)</f>
        <v>79048</v>
      </c>
      <c r="O8" s="18">
        <f t="shared" si="0"/>
        <v>5</v>
      </c>
    </row>
    <row r="9" spans="1:15" x14ac:dyDescent="0.25">
      <c r="A9">
        <v>7</v>
      </c>
      <c r="B9">
        <v>67162</v>
      </c>
      <c r="C9">
        <v>53</v>
      </c>
      <c r="D9" t="s">
        <v>92</v>
      </c>
      <c r="E9" t="s">
        <v>40</v>
      </c>
      <c r="F9">
        <v>0</v>
      </c>
      <c r="G9" t="s">
        <v>12</v>
      </c>
      <c r="H9" s="1">
        <v>8.8692129629629624E-4</v>
      </c>
      <c r="J9" s="1"/>
      <c r="K9" s="18">
        <v>23.32</v>
      </c>
      <c r="N9" s="18">
        <f>IFERROR(VLOOKUP(B9,AthListMen[],1,FALSE),0)</f>
        <v>67162</v>
      </c>
      <c r="O9" s="18">
        <f t="shared" si="0"/>
        <v>7</v>
      </c>
    </row>
    <row r="10" spans="1:15" x14ac:dyDescent="0.25">
      <c r="A10">
        <v>7</v>
      </c>
      <c r="B10">
        <v>65007</v>
      </c>
      <c r="C10">
        <v>43</v>
      </c>
      <c r="D10" t="s">
        <v>41</v>
      </c>
      <c r="E10" t="s">
        <v>25</v>
      </c>
      <c r="F10">
        <v>0</v>
      </c>
      <c r="G10" t="s">
        <v>12</v>
      </c>
      <c r="H10" s="1">
        <v>8.8692129629629624E-4</v>
      </c>
      <c r="J10" s="1"/>
      <c r="K10" s="18">
        <v>23.32</v>
      </c>
      <c r="N10" s="18">
        <f>IFERROR(VLOOKUP(B10,AthListMen[],1,FALSE),0)</f>
        <v>65007</v>
      </c>
      <c r="O10" s="18">
        <f t="shared" si="0"/>
        <v>7</v>
      </c>
    </row>
    <row r="11" spans="1:15" x14ac:dyDescent="0.25">
      <c r="A11">
        <v>9</v>
      </c>
      <c r="B11">
        <v>65024</v>
      </c>
      <c r="C11">
        <v>38</v>
      </c>
      <c r="D11" t="s">
        <v>32</v>
      </c>
      <c r="E11" t="s">
        <v>33</v>
      </c>
      <c r="F11">
        <v>0</v>
      </c>
      <c r="G11" t="s">
        <v>12</v>
      </c>
      <c r="H11" s="1">
        <v>8.9189814814814817E-4</v>
      </c>
      <c r="J11" s="1"/>
      <c r="K11" s="18">
        <v>29.52</v>
      </c>
      <c r="N11" s="18">
        <f>IFERROR(VLOOKUP(B11,AthListMen[],1,FALSE),0)</f>
        <v>65024</v>
      </c>
      <c r="O11" s="18">
        <f t="shared" si="0"/>
        <v>9</v>
      </c>
    </row>
    <row r="12" spans="1:15" x14ac:dyDescent="0.25">
      <c r="A12">
        <v>10</v>
      </c>
      <c r="B12">
        <v>67171</v>
      </c>
      <c r="C12">
        <v>49</v>
      </c>
      <c r="D12" t="s">
        <v>36</v>
      </c>
      <c r="E12" t="s">
        <v>37</v>
      </c>
      <c r="F12">
        <v>0</v>
      </c>
      <c r="G12" t="s">
        <v>12</v>
      </c>
      <c r="H12" s="1">
        <v>8.9421296296296297E-4</v>
      </c>
      <c r="J12" s="1"/>
      <c r="K12" s="18">
        <v>32.4</v>
      </c>
      <c r="N12" s="18">
        <f>IFERROR(VLOOKUP(B12,AthListMen[],1,FALSE),0)</f>
        <v>67171</v>
      </c>
      <c r="O12" s="18">
        <f t="shared" si="0"/>
        <v>10</v>
      </c>
    </row>
    <row r="13" spans="1:15" x14ac:dyDescent="0.25">
      <c r="A13">
        <v>11</v>
      </c>
      <c r="B13">
        <v>71926</v>
      </c>
      <c r="C13">
        <v>2</v>
      </c>
      <c r="D13" t="s">
        <v>15</v>
      </c>
      <c r="E13" t="s">
        <v>16</v>
      </c>
      <c r="F13">
        <v>99</v>
      </c>
      <c r="G13" t="s">
        <v>12</v>
      </c>
      <c r="H13" s="1">
        <v>8.9467592592592593E-4</v>
      </c>
      <c r="J13" s="1"/>
      <c r="K13" s="18">
        <v>32.97</v>
      </c>
      <c r="N13" s="18">
        <f>IFERROR(VLOOKUP(B13,AthListMen[],1,FALSE),0)</f>
        <v>71926</v>
      </c>
      <c r="O13" s="18">
        <f t="shared" si="0"/>
        <v>11</v>
      </c>
    </row>
    <row r="14" spans="1:15" x14ac:dyDescent="0.25">
      <c r="A14">
        <v>12</v>
      </c>
      <c r="B14">
        <v>65106</v>
      </c>
      <c r="C14">
        <v>18</v>
      </c>
      <c r="D14" t="s">
        <v>18</v>
      </c>
      <c r="E14" t="s">
        <v>16</v>
      </c>
      <c r="F14">
        <v>99</v>
      </c>
      <c r="G14" t="s">
        <v>12</v>
      </c>
      <c r="H14" s="1">
        <v>8.968750000000001E-4</v>
      </c>
      <c r="J14" s="1"/>
      <c r="K14" s="18">
        <v>35.71</v>
      </c>
      <c r="N14" s="18">
        <f>IFERROR(VLOOKUP(B14,AthListMen[],1,FALSE),0)</f>
        <v>65106</v>
      </c>
      <c r="O14" s="18">
        <f t="shared" si="0"/>
        <v>12</v>
      </c>
    </row>
    <row r="15" spans="1:15" x14ac:dyDescent="0.25">
      <c r="A15">
        <v>13</v>
      </c>
      <c r="B15">
        <v>65257</v>
      </c>
      <c r="C15">
        <v>37</v>
      </c>
      <c r="D15" t="s">
        <v>35</v>
      </c>
      <c r="E15" t="s">
        <v>14</v>
      </c>
      <c r="F15">
        <v>0</v>
      </c>
      <c r="G15" t="s">
        <v>12</v>
      </c>
      <c r="H15" s="1">
        <v>8.9988425925925924E-4</v>
      </c>
      <c r="J15" s="1"/>
      <c r="K15" s="18">
        <v>39.450000000000003</v>
      </c>
      <c r="N15" s="18">
        <f>IFERROR(VLOOKUP(B15,AthListMen[],1,FALSE),0)</f>
        <v>65257</v>
      </c>
      <c r="O15" s="18">
        <f t="shared" si="0"/>
        <v>13</v>
      </c>
    </row>
    <row r="16" spans="1:15" x14ac:dyDescent="0.25">
      <c r="A16">
        <v>14</v>
      </c>
      <c r="B16">
        <v>67569</v>
      </c>
      <c r="C16">
        <v>13</v>
      </c>
      <c r="D16" t="s">
        <v>69</v>
      </c>
      <c r="E16" t="s">
        <v>40</v>
      </c>
      <c r="F16">
        <v>99</v>
      </c>
      <c r="G16" t="s">
        <v>12</v>
      </c>
      <c r="H16" s="1">
        <v>9.0520833333333339E-4</v>
      </c>
      <c r="J16" s="1"/>
      <c r="K16" s="18">
        <v>46.07</v>
      </c>
      <c r="N16" s="18">
        <f>IFERROR(VLOOKUP(B16,AthListMen[],1,FALSE),0)</f>
        <v>67569</v>
      </c>
      <c r="O16" s="18">
        <f t="shared" si="0"/>
        <v>14</v>
      </c>
    </row>
    <row r="17" spans="1:15" x14ac:dyDescent="0.25">
      <c r="A17">
        <v>15</v>
      </c>
      <c r="B17">
        <v>65160</v>
      </c>
      <c r="C17">
        <v>45</v>
      </c>
      <c r="D17" t="s">
        <v>20</v>
      </c>
      <c r="E17" t="s">
        <v>14</v>
      </c>
      <c r="F17">
        <v>0</v>
      </c>
      <c r="G17" t="s">
        <v>12</v>
      </c>
      <c r="H17" s="1">
        <v>9.0648148148148163E-4</v>
      </c>
      <c r="J17" s="1"/>
      <c r="K17" s="18">
        <v>47.66</v>
      </c>
      <c r="N17" s="18">
        <f>IFERROR(VLOOKUP(B17,AthListMen[],1,FALSE),0)</f>
        <v>65160</v>
      </c>
      <c r="O17" s="18">
        <f t="shared" si="0"/>
        <v>15</v>
      </c>
    </row>
    <row r="18" spans="1:15" x14ac:dyDescent="0.25">
      <c r="A18">
        <v>16</v>
      </c>
      <c r="B18">
        <v>65169</v>
      </c>
      <c r="C18">
        <v>9</v>
      </c>
      <c r="D18" t="s">
        <v>31</v>
      </c>
      <c r="E18" t="s">
        <v>25</v>
      </c>
      <c r="F18">
        <v>99</v>
      </c>
      <c r="G18" t="s">
        <v>12</v>
      </c>
      <c r="H18" s="1">
        <v>9.0706018518518523E-4</v>
      </c>
      <c r="J18" s="1"/>
      <c r="K18" s="18">
        <v>48.38</v>
      </c>
      <c r="N18" s="18">
        <f>IFERROR(VLOOKUP(B18,AthListMen[],1,FALSE),0)</f>
        <v>65169</v>
      </c>
      <c r="O18" s="18">
        <f t="shared" si="0"/>
        <v>16</v>
      </c>
    </row>
    <row r="19" spans="1:15" x14ac:dyDescent="0.25">
      <c r="A19">
        <v>17</v>
      </c>
      <c r="B19">
        <v>67020</v>
      </c>
      <c r="C19">
        <v>41</v>
      </c>
      <c r="D19" t="s">
        <v>75</v>
      </c>
      <c r="E19" t="s">
        <v>76</v>
      </c>
      <c r="F19">
        <v>0</v>
      </c>
      <c r="G19" t="s">
        <v>12</v>
      </c>
      <c r="H19" s="1">
        <v>9.0798611111111115E-4</v>
      </c>
      <c r="J19" s="1"/>
      <c r="K19" s="18">
        <v>49.53</v>
      </c>
      <c r="N19" s="18">
        <f>IFERROR(VLOOKUP(B19,AthListMen[],1,FALSE),0)</f>
        <v>67020</v>
      </c>
      <c r="O19" s="18">
        <f t="shared" si="0"/>
        <v>17</v>
      </c>
    </row>
    <row r="20" spans="1:15" x14ac:dyDescent="0.25">
      <c r="A20">
        <v>18</v>
      </c>
      <c r="B20">
        <v>67117</v>
      </c>
      <c r="C20">
        <v>39</v>
      </c>
      <c r="D20" t="s">
        <v>44</v>
      </c>
      <c r="E20" t="s">
        <v>16</v>
      </c>
      <c r="F20">
        <v>0</v>
      </c>
      <c r="G20" t="s">
        <v>12</v>
      </c>
      <c r="H20" s="1">
        <v>9.1168981481481483E-4</v>
      </c>
      <c r="J20" s="1"/>
      <c r="K20" s="18">
        <v>54.14</v>
      </c>
      <c r="N20" s="18">
        <f>IFERROR(VLOOKUP(B20,AthListMen[],1,FALSE),0)</f>
        <v>67117</v>
      </c>
      <c r="O20" s="18">
        <f t="shared" si="0"/>
        <v>18</v>
      </c>
    </row>
    <row r="21" spans="1:15" x14ac:dyDescent="0.25">
      <c r="A21">
        <v>19</v>
      </c>
      <c r="B21">
        <v>67122</v>
      </c>
      <c r="C21">
        <v>3</v>
      </c>
      <c r="D21" t="s">
        <v>39</v>
      </c>
      <c r="E21" t="s">
        <v>40</v>
      </c>
      <c r="F21">
        <v>99</v>
      </c>
      <c r="G21" t="s">
        <v>12</v>
      </c>
      <c r="H21" s="1">
        <v>9.1446759259259259E-4</v>
      </c>
      <c r="J21" s="1"/>
      <c r="K21" s="18">
        <v>57.59</v>
      </c>
      <c r="N21" s="18">
        <f>IFERROR(VLOOKUP(B21,AthListMen[],1,FALSE),0)</f>
        <v>67122</v>
      </c>
      <c r="O21" s="18">
        <f t="shared" si="0"/>
        <v>19</v>
      </c>
    </row>
    <row r="22" spans="1:15" x14ac:dyDescent="0.25">
      <c r="A22">
        <v>20</v>
      </c>
      <c r="B22">
        <v>65383</v>
      </c>
      <c r="C22">
        <v>47</v>
      </c>
      <c r="D22" t="s">
        <v>611</v>
      </c>
      <c r="E22" t="s">
        <v>612</v>
      </c>
      <c r="F22">
        <v>99</v>
      </c>
      <c r="G22" t="s">
        <v>12</v>
      </c>
      <c r="H22" s="1">
        <v>9.1493055555555555E-4</v>
      </c>
      <c r="J22" s="1"/>
      <c r="K22" s="18">
        <v>58.17</v>
      </c>
      <c r="N22" s="18">
        <f>IFERROR(VLOOKUP(B22,AthListMen[],1,FALSE),0)</f>
        <v>65383</v>
      </c>
      <c r="O22" s="18">
        <f t="shared" si="0"/>
        <v>20</v>
      </c>
    </row>
    <row r="23" spans="1:15" x14ac:dyDescent="0.25">
      <c r="A23">
        <v>21</v>
      </c>
      <c r="B23">
        <v>65053</v>
      </c>
      <c r="C23">
        <v>42</v>
      </c>
      <c r="D23" t="s">
        <v>613</v>
      </c>
      <c r="E23" t="s">
        <v>25</v>
      </c>
      <c r="F23">
        <v>0</v>
      </c>
      <c r="G23" t="s">
        <v>12</v>
      </c>
      <c r="H23" s="1">
        <v>9.1608796296296284E-4</v>
      </c>
      <c r="J23" s="1"/>
      <c r="K23" s="18">
        <v>59.61</v>
      </c>
      <c r="N23" s="18">
        <f>IFERROR(VLOOKUP(B23,AthListMen[],1,FALSE),0)</f>
        <v>65053</v>
      </c>
      <c r="O23" s="18">
        <f t="shared" si="0"/>
        <v>21</v>
      </c>
    </row>
    <row r="24" spans="1:15" x14ac:dyDescent="0.25">
      <c r="A24">
        <v>22</v>
      </c>
      <c r="B24">
        <v>69415</v>
      </c>
      <c r="C24">
        <v>7</v>
      </c>
      <c r="D24" t="s">
        <v>77</v>
      </c>
      <c r="E24" t="s">
        <v>16</v>
      </c>
      <c r="F24">
        <v>99</v>
      </c>
      <c r="G24" t="s">
        <v>12</v>
      </c>
      <c r="H24" s="1">
        <v>9.1828703703703701E-4</v>
      </c>
      <c r="J24" s="1"/>
      <c r="K24" s="18">
        <v>62.34</v>
      </c>
      <c r="N24" s="18">
        <f>IFERROR(VLOOKUP(B24,AthListMen[],1,FALSE),0)</f>
        <v>69415</v>
      </c>
      <c r="O24" s="18">
        <f t="shared" si="0"/>
        <v>22</v>
      </c>
    </row>
    <row r="25" spans="1:15" x14ac:dyDescent="0.25">
      <c r="A25">
        <v>23</v>
      </c>
      <c r="B25">
        <v>65187</v>
      </c>
      <c r="C25">
        <v>11</v>
      </c>
      <c r="D25" t="s">
        <v>70</v>
      </c>
      <c r="E25" t="s">
        <v>25</v>
      </c>
      <c r="F25">
        <v>99</v>
      </c>
      <c r="G25" t="s">
        <v>12</v>
      </c>
      <c r="H25" s="1">
        <v>9.1874999999999997E-4</v>
      </c>
      <c r="J25" s="1"/>
      <c r="K25" s="18">
        <v>62.92</v>
      </c>
      <c r="N25" s="18">
        <f>IFERROR(VLOOKUP(B25,AthListMen[],1,FALSE),0)</f>
        <v>65187</v>
      </c>
      <c r="O25" s="18">
        <f t="shared" si="0"/>
        <v>23</v>
      </c>
    </row>
    <row r="26" spans="1:15" x14ac:dyDescent="0.25">
      <c r="A26">
        <v>24</v>
      </c>
      <c r="B26">
        <v>68217</v>
      </c>
      <c r="C26">
        <v>5</v>
      </c>
      <c r="D26" t="s">
        <v>10</v>
      </c>
      <c r="E26" t="s">
        <v>11</v>
      </c>
      <c r="F26">
        <v>99</v>
      </c>
      <c r="G26" t="s">
        <v>12</v>
      </c>
      <c r="H26" s="1">
        <v>9.2025462962962948E-4</v>
      </c>
      <c r="J26" s="1"/>
      <c r="K26" s="18">
        <v>64.790000000000006</v>
      </c>
      <c r="N26" s="18">
        <f>IFERROR(VLOOKUP(B26,AthListMen[],1,FALSE),0)</f>
        <v>68217</v>
      </c>
      <c r="O26" s="18">
        <f t="shared" si="0"/>
        <v>24</v>
      </c>
    </row>
    <row r="27" spans="1:15" x14ac:dyDescent="0.25">
      <c r="A27">
        <v>25</v>
      </c>
      <c r="B27">
        <v>65404</v>
      </c>
      <c r="C27">
        <v>51</v>
      </c>
      <c r="D27" t="s">
        <v>82</v>
      </c>
      <c r="E27" t="s">
        <v>33</v>
      </c>
      <c r="F27">
        <v>0</v>
      </c>
      <c r="G27" t="s">
        <v>12</v>
      </c>
      <c r="H27" s="1">
        <v>9.2442129629629634E-4</v>
      </c>
      <c r="J27" s="1"/>
      <c r="K27" s="18">
        <v>69.97</v>
      </c>
      <c r="N27" s="18">
        <f>IFERROR(VLOOKUP(B27,AthListMen[],1,FALSE),0)</f>
        <v>65404</v>
      </c>
      <c r="O27" s="18">
        <f t="shared" si="0"/>
        <v>25</v>
      </c>
    </row>
    <row r="28" spans="1:15" x14ac:dyDescent="0.25">
      <c r="A28">
        <v>26</v>
      </c>
      <c r="B28">
        <v>66130</v>
      </c>
      <c r="C28">
        <v>27</v>
      </c>
      <c r="D28" t="s">
        <v>96</v>
      </c>
      <c r="E28" t="s">
        <v>49</v>
      </c>
      <c r="F28">
        <v>98</v>
      </c>
      <c r="G28" t="s">
        <v>43</v>
      </c>
      <c r="H28" s="1">
        <v>9.2511574074074078E-4</v>
      </c>
      <c r="J28" s="1"/>
      <c r="K28" s="18">
        <v>70.84</v>
      </c>
      <c r="N28" s="18">
        <f>IFERROR(VLOOKUP(B28,AthListMen[],1,FALSE),0)</f>
        <v>0</v>
      </c>
      <c r="O28" s="18">
        <f t="shared" si="0"/>
        <v>25</v>
      </c>
    </row>
    <row r="29" spans="1:15" x14ac:dyDescent="0.25">
      <c r="A29">
        <v>27</v>
      </c>
      <c r="B29">
        <v>65852</v>
      </c>
      <c r="C29">
        <v>6</v>
      </c>
      <c r="D29" t="s">
        <v>26</v>
      </c>
      <c r="E29" t="s">
        <v>27</v>
      </c>
      <c r="F29">
        <v>99</v>
      </c>
      <c r="G29" t="s">
        <v>12</v>
      </c>
      <c r="H29" s="1">
        <v>9.2789351851851854E-4</v>
      </c>
      <c r="J29" s="1"/>
      <c r="K29" s="18">
        <v>74.290000000000006</v>
      </c>
      <c r="N29" s="18">
        <f>IFERROR(VLOOKUP(B29,AthListMen[],1,FALSE),0)</f>
        <v>65852</v>
      </c>
      <c r="O29" s="18">
        <f t="shared" si="0"/>
        <v>26</v>
      </c>
    </row>
    <row r="30" spans="1:15" x14ac:dyDescent="0.25">
      <c r="A30">
        <v>28</v>
      </c>
      <c r="B30">
        <v>65931</v>
      </c>
      <c r="C30">
        <v>12</v>
      </c>
      <c r="D30" t="s">
        <v>21</v>
      </c>
      <c r="E30" t="s">
        <v>22</v>
      </c>
      <c r="F30">
        <v>99</v>
      </c>
      <c r="G30" t="s">
        <v>12</v>
      </c>
      <c r="H30" s="1">
        <v>9.32986111111111E-4</v>
      </c>
      <c r="J30" s="1"/>
      <c r="K30" s="18">
        <v>80.63</v>
      </c>
      <c r="N30" s="18">
        <f>IFERROR(VLOOKUP(B30,AthListMen[],1,FALSE),0)</f>
        <v>65931</v>
      </c>
      <c r="O30" s="18">
        <f t="shared" si="0"/>
        <v>27</v>
      </c>
    </row>
    <row r="31" spans="1:15" x14ac:dyDescent="0.25">
      <c r="A31">
        <v>29</v>
      </c>
      <c r="B31">
        <v>66978</v>
      </c>
      <c r="C31">
        <v>20</v>
      </c>
      <c r="D31" t="s">
        <v>23</v>
      </c>
      <c r="E31" t="s">
        <v>16</v>
      </c>
      <c r="F31">
        <v>99</v>
      </c>
      <c r="G31" t="s">
        <v>12</v>
      </c>
      <c r="H31" s="1">
        <v>9.3576388888888908E-4</v>
      </c>
      <c r="J31" s="1"/>
      <c r="K31" s="18">
        <v>84.08</v>
      </c>
      <c r="N31" s="18">
        <f>IFERROR(VLOOKUP(B31,AthListMen[],1,FALSE),0)</f>
        <v>66978</v>
      </c>
      <c r="O31" s="18">
        <f t="shared" si="0"/>
        <v>28</v>
      </c>
    </row>
    <row r="32" spans="1:15" x14ac:dyDescent="0.25">
      <c r="A32">
        <v>30</v>
      </c>
      <c r="B32">
        <v>67057</v>
      </c>
      <c r="C32">
        <v>1</v>
      </c>
      <c r="D32" t="s">
        <v>24</v>
      </c>
      <c r="E32" t="s">
        <v>25</v>
      </c>
      <c r="F32">
        <v>99</v>
      </c>
      <c r="G32" t="s">
        <v>12</v>
      </c>
      <c r="H32" s="1">
        <v>9.4050925925925931E-4</v>
      </c>
      <c r="J32" s="1"/>
      <c r="K32" s="18">
        <v>89.99</v>
      </c>
      <c r="N32" s="18">
        <f>IFERROR(VLOOKUP(B32,AthListMen[],1,FALSE),0)</f>
        <v>67057</v>
      </c>
      <c r="O32" s="18">
        <f t="shared" si="0"/>
        <v>29</v>
      </c>
    </row>
    <row r="33" spans="1:15" x14ac:dyDescent="0.25">
      <c r="A33">
        <v>31</v>
      </c>
      <c r="B33">
        <v>65357</v>
      </c>
      <c r="C33">
        <v>10</v>
      </c>
      <c r="D33" t="s">
        <v>30</v>
      </c>
      <c r="E33" t="s">
        <v>14</v>
      </c>
      <c r="F33">
        <v>99</v>
      </c>
      <c r="G33" t="s">
        <v>12</v>
      </c>
      <c r="H33" s="1">
        <v>9.4085648148148143E-4</v>
      </c>
      <c r="J33" s="1"/>
      <c r="K33" s="18">
        <v>90.42</v>
      </c>
      <c r="N33" s="18">
        <f>IFERROR(VLOOKUP(B33,AthListMen[],1,FALSE),0)</f>
        <v>65357</v>
      </c>
      <c r="O33" s="18">
        <f t="shared" si="0"/>
        <v>30</v>
      </c>
    </row>
    <row r="34" spans="1:15" x14ac:dyDescent="0.25">
      <c r="A34">
        <v>32</v>
      </c>
      <c r="B34">
        <v>65835</v>
      </c>
      <c r="C34">
        <v>50</v>
      </c>
      <c r="D34" t="s">
        <v>34</v>
      </c>
      <c r="E34" t="s">
        <v>27</v>
      </c>
      <c r="F34">
        <v>0</v>
      </c>
      <c r="G34" t="s">
        <v>12</v>
      </c>
      <c r="H34" s="1">
        <v>9.4120370370370365E-4</v>
      </c>
      <c r="J34" s="1"/>
      <c r="K34" s="18">
        <v>90.85</v>
      </c>
      <c r="N34" s="18">
        <f>IFERROR(VLOOKUP(B34,AthListMen[],1,FALSE),0)</f>
        <v>65835</v>
      </c>
      <c r="O34" s="18">
        <f t="shared" si="0"/>
        <v>31</v>
      </c>
    </row>
    <row r="35" spans="1:15" x14ac:dyDescent="0.25">
      <c r="A35">
        <v>33</v>
      </c>
      <c r="B35">
        <v>67399</v>
      </c>
      <c r="C35">
        <v>54</v>
      </c>
      <c r="D35" t="s">
        <v>50</v>
      </c>
      <c r="E35" t="s">
        <v>22</v>
      </c>
      <c r="F35">
        <v>0</v>
      </c>
      <c r="G35" t="s">
        <v>12</v>
      </c>
      <c r="H35" s="1">
        <v>9.4212962962962968E-4</v>
      </c>
      <c r="J35" s="1"/>
      <c r="K35" s="18">
        <v>92</v>
      </c>
      <c r="N35" s="18">
        <f>IFERROR(VLOOKUP(B35,AthListMen[],1,FALSE),0)</f>
        <v>67399</v>
      </c>
      <c r="O35" s="18">
        <f t="shared" si="0"/>
        <v>32</v>
      </c>
    </row>
    <row r="36" spans="1:15" x14ac:dyDescent="0.25">
      <c r="A36">
        <v>34</v>
      </c>
      <c r="B36">
        <v>65277</v>
      </c>
      <c r="C36">
        <v>26</v>
      </c>
      <c r="D36" t="s">
        <v>93</v>
      </c>
      <c r="E36" t="s">
        <v>14</v>
      </c>
      <c r="F36">
        <v>99</v>
      </c>
      <c r="G36" t="s">
        <v>12</v>
      </c>
      <c r="H36" s="1">
        <v>9.4618055555555558E-4</v>
      </c>
      <c r="J36" s="1"/>
      <c r="K36" s="18">
        <v>97.04</v>
      </c>
      <c r="N36" s="18">
        <f>IFERROR(VLOOKUP(B36,AthListMen[],1,FALSE),0)</f>
        <v>65277</v>
      </c>
      <c r="O36" s="18">
        <f t="shared" si="0"/>
        <v>33</v>
      </c>
    </row>
    <row r="37" spans="1:15" x14ac:dyDescent="0.25">
      <c r="A37">
        <v>35</v>
      </c>
      <c r="B37">
        <v>65074</v>
      </c>
      <c r="C37">
        <v>19</v>
      </c>
      <c r="D37" t="s">
        <v>83</v>
      </c>
      <c r="E37" t="s">
        <v>84</v>
      </c>
      <c r="F37">
        <v>99</v>
      </c>
      <c r="G37" t="s">
        <v>12</v>
      </c>
      <c r="H37" s="1">
        <v>9.4791666666666668E-4</v>
      </c>
      <c r="J37" s="1"/>
      <c r="K37" s="18">
        <v>99.2</v>
      </c>
      <c r="N37" s="18">
        <f>IFERROR(VLOOKUP(B37,AthListMen[],1,FALSE),0)</f>
        <v>65074</v>
      </c>
      <c r="O37" s="18">
        <f t="shared" si="0"/>
        <v>34</v>
      </c>
    </row>
    <row r="38" spans="1:15" x14ac:dyDescent="0.25">
      <c r="A38">
        <v>36</v>
      </c>
      <c r="B38">
        <v>65183</v>
      </c>
      <c r="C38">
        <v>21</v>
      </c>
      <c r="D38" t="s">
        <v>46</v>
      </c>
      <c r="E38" t="s">
        <v>33</v>
      </c>
      <c r="F38">
        <v>99</v>
      </c>
      <c r="G38" t="s">
        <v>12</v>
      </c>
      <c r="H38" s="1">
        <v>9.4918981481481493E-4</v>
      </c>
      <c r="J38" s="1"/>
      <c r="K38" s="18">
        <v>100.79</v>
      </c>
      <c r="N38" s="18">
        <f>IFERROR(VLOOKUP(B38,AthListMen[],1,FALSE),0)</f>
        <v>65183</v>
      </c>
      <c r="O38" s="18">
        <f t="shared" si="0"/>
        <v>35</v>
      </c>
    </row>
    <row r="39" spans="1:15" x14ac:dyDescent="0.25">
      <c r="A39">
        <v>37</v>
      </c>
      <c r="B39">
        <v>65249</v>
      </c>
      <c r="C39">
        <v>24</v>
      </c>
      <c r="D39" t="s">
        <v>52</v>
      </c>
      <c r="E39" t="s">
        <v>16</v>
      </c>
      <c r="F39">
        <v>99</v>
      </c>
      <c r="G39" t="s">
        <v>12</v>
      </c>
      <c r="H39" s="1">
        <v>9.5289351851851861E-4</v>
      </c>
      <c r="J39" s="1"/>
      <c r="K39" s="18">
        <v>105.39</v>
      </c>
      <c r="N39" s="18">
        <f>IFERROR(VLOOKUP(B39,AthListMen[],1,FALSE),0)</f>
        <v>65249</v>
      </c>
      <c r="O39" s="18">
        <f t="shared" si="0"/>
        <v>36</v>
      </c>
    </row>
    <row r="40" spans="1:15" x14ac:dyDescent="0.25">
      <c r="A40">
        <v>38</v>
      </c>
      <c r="B40">
        <v>104588</v>
      </c>
      <c r="C40">
        <v>22</v>
      </c>
      <c r="D40" t="s">
        <v>42</v>
      </c>
      <c r="E40" t="s">
        <v>40</v>
      </c>
      <c r="F40">
        <v>98</v>
      </c>
      <c r="G40" t="s">
        <v>43</v>
      </c>
      <c r="H40" s="1">
        <v>9.5300925925925935E-4</v>
      </c>
      <c r="J40" s="1"/>
      <c r="K40" s="18">
        <v>105.54</v>
      </c>
      <c r="N40" s="18">
        <f>IFERROR(VLOOKUP(B40,AthListMen[],1,FALSE),0)</f>
        <v>0</v>
      </c>
      <c r="O40" s="18">
        <f t="shared" si="0"/>
        <v>36</v>
      </c>
    </row>
    <row r="41" spans="1:15" x14ac:dyDescent="0.25">
      <c r="A41">
        <v>39</v>
      </c>
      <c r="B41">
        <v>65052</v>
      </c>
      <c r="C41">
        <v>17</v>
      </c>
      <c r="D41" t="s">
        <v>79</v>
      </c>
      <c r="E41" t="s">
        <v>25</v>
      </c>
      <c r="F41">
        <v>99</v>
      </c>
      <c r="G41" t="s">
        <v>12</v>
      </c>
      <c r="H41" s="1">
        <v>9.563657407407407E-4</v>
      </c>
      <c r="J41" s="1"/>
      <c r="K41" s="18">
        <v>109.71</v>
      </c>
      <c r="N41" s="18">
        <f>IFERROR(VLOOKUP(B41,AthListMen[],1,FALSE),0)</f>
        <v>65052</v>
      </c>
      <c r="O41" s="18">
        <f t="shared" si="0"/>
        <v>37</v>
      </c>
    </row>
    <row r="42" spans="1:15" x14ac:dyDescent="0.25">
      <c r="A42">
        <v>40</v>
      </c>
      <c r="B42">
        <v>66149</v>
      </c>
      <c r="C42">
        <v>55</v>
      </c>
      <c r="D42" t="s">
        <v>72</v>
      </c>
      <c r="E42" t="s">
        <v>49</v>
      </c>
      <c r="F42">
        <v>0</v>
      </c>
      <c r="G42" t="s">
        <v>12</v>
      </c>
      <c r="H42" s="1">
        <v>9.5868055555555561E-4</v>
      </c>
      <c r="J42" s="1"/>
      <c r="K42" s="18">
        <v>112.59</v>
      </c>
      <c r="N42" s="18">
        <f>IFERROR(VLOOKUP(B42,AthListMen[],1,FALSE),0)</f>
        <v>0</v>
      </c>
      <c r="O42" s="18">
        <f t="shared" si="0"/>
        <v>37</v>
      </c>
    </row>
    <row r="43" spans="1:15" x14ac:dyDescent="0.25">
      <c r="A43">
        <v>41</v>
      </c>
      <c r="B43">
        <v>65248</v>
      </c>
      <c r="C43">
        <v>33</v>
      </c>
      <c r="D43" t="s">
        <v>59</v>
      </c>
      <c r="E43" t="s">
        <v>33</v>
      </c>
      <c r="F43">
        <v>0</v>
      </c>
      <c r="G43" t="s">
        <v>12</v>
      </c>
      <c r="H43" s="1">
        <v>9.5902777777777783E-4</v>
      </c>
      <c r="J43" s="1"/>
      <c r="K43" s="18">
        <v>113.02</v>
      </c>
      <c r="N43" s="18">
        <f>IFERROR(VLOOKUP(B43,AthListMen[],1,FALSE),0)</f>
        <v>65248</v>
      </c>
      <c r="O43" s="18">
        <f t="shared" si="0"/>
        <v>38</v>
      </c>
    </row>
    <row r="44" spans="1:15" x14ac:dyDescent="0.25">
      <c r="A44">
        <v>42</v>
      </c>
      <c r="B44">
        <v>69631</v>
      </c>
      <c r="C44">
        <v>34</v>
      </c>
      <c r="D44" t="s">
        <v>48</v>
      </c>
      <c r="E44" t="s">
        <v>49</v>
      </c>
      <c r="F44">
        <v>99</v>
      </c>
      <c r="G44" t="s">
        <v>12</v>
      </c>
      <c r="H44" s="1">
        <v>9.6863425925925925E-4</v>
      </c>
      <c r="J44" s="1"/>
      <c r="K44" s="18">
        <v>124.98</v>
      </c>
      <c r="N44" s="18">
        <f>IFERROR(VLOOKUP(B44,AthListMen[],1,FALSE),0)</f>
        <v>0</v>
      </c>
      <c r="O44" s="18">
        <f t="shared" si="0"/>
        <v>38</v>
      </c>
    </row>
    <row r="45" spans="1:15" x14ac:dyDescent="0.25">
      <c r="A45">
        <v>43</v>
      </c>
      <c r="B45">
        <v>72608</v>
      </c>
      <c r="C45">
        <v>52</v>
      </c>
      <c r="D45" t="s">
        <v>605</v>
      </c>
      <c r="E45" t="s">
        <v>25</v>
      </c>
      <c r="F45">
        <v>0</v>
      </c>
      <c r="G45" t="s">
        <v>12</v>
      </c>
      <c r="H45" s="1">
        <v>9.7060185185185183E-4</v>
      </c>
      <c r="J45" s="1"/>
      <c r="K45" s="18">
        <v>127.42</v>
      </c>
      <c r="N45" s="18">
        <f>IFERROR(VLOOKUP(B45,AthListMen[],1,FALSE),0)</f>
        <v>72608</v>
      </c>
      <c r="O45" s="18">
        <f t="shared" si="0"/>
        <v>39</v>
      </c>
    </row>
    <row r="46" spans="1:15" x14ac:dyDescent="0.25">
      <c r="A46">
        <v>44</v>
      </c>
      <c r="B46">
        <v>66913</v>
      </c>
      <c r="C46">
        <v>16</v>
      </c>
      <c r="D46" t="s">
        <v>58</v>
      </c>
      <c r="E46" t="s">
        <v>33</v>
      </c>
      <c r="F46">
        <v>99</v>
      </c>
      <c r="G46" t="s">
        <v>12</v>
      </c>
      <c r="H46" s="1">
        <v>9.7291666666666663E-4</v>
      </c>
      <c r="J46" s="1"/>
      <c r="K46" s="18">
        <v>130.30000000000001</v>
      </c>
      <c r="N46" s="18">
        <f>IFERROR(VLOOKUP(B46,AthListMen[],1,FALSE),0)</f>
        <v>66913</v>
      </c>
      <c r="O46" s="18">
        <f t="shared" si="0"/>
        <v>40</v>
      </c>
    </row>
    <row r="47" spans="1:15" x14ac:dyDescent="0.25">
      <c r="A47">
        <v>45</v>
      </c>
      <c r="B47">
        <v>85275</v>
      </c>
      <c r="C47">
        <v>57</v>
      </c>
      <c r="D47" t="s">
        <v>62</v>
      </c>
      <c r="E47" t="s">
        <v>40</v>
      </c>
      <c r="F47">
        <v>0</v>
      </c>
      <c r="G47" t="s">
        <v>12</v>
      </c>
      <c r="H47" s="1">
        <v>9.7766203703703708E-4</v>
      </c>
      <c r="J47" s="1"/>
      <c r="K47" s="18">
        <v>136.21</v>
      </c>
      <c r="N47" s="18">
        <f>IFERROR(VLOOKUP(B47,AthListMen[],1,FALSE),0)</f>
        <v>85275</v>
      </c>
      <c r="O47" s="18">
        <f t="shared" si="0"/>
        <v>41</v>
      </c>
    </row>
    <row r="48" spans="1:15" x14ac:dyDescent="0.25">
      <c r="A48">
        <v>46</v>
      </c>
      <c r="B48">
        <v>65110</v>
      </c>
      <c r="C48">
        <v>31</v>
      </c>
      <c r="D48" t="s">
        <v>56</v>
      </c>
      <c r="E48" t="s">
        <v>33</v>
      </c>
      <c r="F48">
        <v>0</v>
      </c>
      <c r="G48" t="s">
        <v>12</v>
      </c>
      <c r="H48" s="1">
        <v>9.8182870370370373E-4</v>
      </c>
      <c r="J48" s="1"/>
      <c r="K48" s="18">
        <v>141.38999999999999</v>
      </c>
      <c r="N48" s="18">
        <f>IFERROR(VLOOKUP(B48,AthListMen[],1,FALSE),0)</f>
        <v>65110</v>
      </c>
      <c r="O48" s="18">
        <f t="shared" si="0"/>
        <v>42</v>
      </c>
    </row>
    <row r="49" spans="1:15" x14ac:dyDescent="0.25">
      <c r="A49">
        <v>47</v>
      </c>
      <c r="B49">
        <v>65901</v>
      </c>
      <c r="C49">
        <v>30</v>
      </c>
      <c r="D49" t="s">
        <v>57</v>
      </c>
      <c r="E49" t="s">
        <v>27</v>
      </c>
      <c r="F49">
        <v>0</v>
      </c>
      <c r="G49" t="s">
        <v>12</v>
      </c>
      <c r="H49" s="1">
        <v>9.8298611111111113E-4</v>
      </c>
      <c r="J49" s="1"/>
      <c r="K49" s="18">
        <v>142.83000000000001</v>
      </c>
      <c r="N49" s="18">
        <f>IFERROR(VLOOKUP(B49,AthListMen[],1,FALSE),0)</f>
        <v>65901</v>
      </c>
      <c r="O49" s="18">
        <f t="shared" si="0"/>
        <v>43</v>
      </c>
    </row>
    <row r="50" spans="1:15" x14ac:dyDescent="0.25">
      <c r="A50">
        <v>48</v>
      </c>
      <c r="B50">
        <v>67575</v>
      </c>
      <c r="C50">
        <v>32</v>
      </c>
      <c r="D50" t="s">
        <v>60</v>
      </c>
      <c r="E50" t="s">
        <v>25</v>
      </c>
      <c r="F50">
        <v>0</v>
      </c>
      <c r="G50" t="s">
        <v>12</v>
      </c>
      <c r="H50" s="1">
        <v>9.851851851851853E-4</v>
      </c>
      <c r="J50" s="1"/>
      <c r="K50" s="18">
        <v>145.56</v>
      </c>
      <c r="N50" s="18">
        <f>IFERROR(VLOOKUP(B50,AthListMen[],1,FALSE),0)</f>
        <v>67575</v>
      </c>
      <c r="O50" s="18">
        <f t="shared" si="0"/>
        <v>44</v>
      </c>
    </row>
    <row r="51" spans="1:15" x14ac:dyDescent="0.25">
      <c r="A51">
        <v>49</v>
      </c>
      <c r="B51">
        <v>77071</v>
      </c>
      <c r="C51">
        <v>56</v>
      </c>
      <c r="D51" t="s">
        <v>80</v>
      </c>
      <c r="E51" t="s">
        <v>81</v>
      </c>
      <c r="F51">
        <v>99</v>
      </c>
      <c r="G51" t="s">
        <v>12</v>
      </c>
      <c r="H51" s="1">
        <v>1.0170138888888889E-3</v>
      </c>
      <c r="J51" s="1"/>
      <c r="K51" s="18">
        <v>185.16</v>
      </c>
      <c r="N51" s="18">
        <f>IFERROR(VLOOKUP(B51,AthListMen[],1,FALSE),0)</f>
        <v>0</v>
      </c>
      <c r="O51" s="18">
        <f t="shared" si="0"/>
        <v>44</v>
      </c>
    </row>
    <row r="52" spans="1:15" x14ac:dyDescent="0.25">
      <c r="A52">
        <v>50</v>
      </c>
      <c r="B52">
        <v>65861</v>
      </c>
      <c r="C52">
        <v>29</v>
      </c>
      <c r="D52" t="s">
        <v>95</v>
      </c>
      <c r="E52" t="s">
        <v>22</v>
      </c>
      <c r="F52">
        <v>99</v>
      </c>
      <c r="G52" t="s">
        <v>12</v>
      </c>
      <c r="H52" s="1">
        <v>1.1144675925925925E-3</v>
      </c>
      <c r="J52" s="1"/>
      <c r="K52" s="18">
        <v>306.39</v>
      </c>
      <c r="N52" s="18">
        <f>IFERROR(VLOOKUP(B52,AthListMen[],1,FALSE),0)</f>
        <v>65861</v>
      </c>
      <c r="O52" s="18">
        <f t="shared" si="0"/>
        <v>45</v>
      </c>
    </row>
    <row r="53" spans="1:15" x14ac:dyDescent="0.25">
      <c r="A53">
        <v>999</v>
      </c>
      <c r="B53">
        <v>65068</v>
      </c>
      <c r="C53">
        <v>14</v>
      </c>
      <c r="D53" t="s">
        <v>606</v>
      </c>
      <c r="E53" t="s">
        <v>40</v>
      </c>
      <c r="F53">
        <v>99</v>
      </c>
      <c r="G53" t="s">
        <v>12</v>
      </c>
      <c r="H53" t="s">
        <v>66</v>
      </c>
      <c r="K53" s="18">
        <v>0</v>
      </c>
      <c r="N53" s="18">
        <f>IFERROR(VLOOKUP(B53,AthListMen[],1,FALSE),0)</f>
        <v>65068</v>
      </c>
      <c r="O53" s="18">
        <f t="shared" si="0"/>
        <v>0</v>
      </c>
    </row>
    <row r="54" spans="1:15" x14ac:dyDescent="0.25">
      <c r="A54">
        <v>999</v>
      </c>
      <c r="B54">
        <v>67206</v>
      </c>
      <c r="C54">
        <v>28</v>
      </c>
      <c r="D54" t="s">
        <v>54</v>
      </c>
      <c r="E54" t="s">
        <v>40</v>
      </c>
      <c r="F54">
        <v>99</v>
      </c>
      <c r="G54" t="s">
        <v>12</v>
      </c>
      <c r="H54" t="s">
        <v>66</v>
      </c>
      <c r="K54" s="18">
        <v>0</v>
      </c>
      <c r="N54" s="18">
        <f>IFERROR(VLOOKUP(B54,AthListMen[],1,FALSE),0)</f>
        <v>67206</v>
      </c>
      <c r="O54" s="18">
        <f t="shared" si="0"/>
        <v>0</v>
      </c>
    </row>
    <row r="55" spans="1:15" x14ac:dyDescent="0.25">
      <c r="A55">
        <v>999</v>
      </c>
      <c r="B55">
        <v>67127</v>
      </c>
      <c r="C55">
        <v>48</v>
      </c>
      <c r="D55" t="s">
        <v>73</v>
      </c>
      <c r="E55" t="s">
        <v>40</v>
      </c>
      <c r="F55">
        <v>0</v>
      </c>
      <c r="G55" t="s">
        <v>12</v>
      </c>
      <c r="H55" t="s">
        <v>66</v>
      </c>
      <c r="K55" s="18">
        <v>0</v>
      </c>
      <c r="N55" s="18">
        <f>IFERROR(VLOOKUP(B55,AthListMen[],1,FALSE),0)</f>
        <v>67127</v>
      </c>
      <c r="O55" s="18">
        <f t="shared" si="0"/>
        <v>0</v>
      </c>
    </row>
    <row r="56" spans="1:15" x14ac:dyDescent="0.25">
      <c r="A56">
        <v>999</v>
      </c>
      <c r="B56">
        <v>73801</v>
      </c>
      <c r="C56">
        <v>44</v>
      </c>
      <c r="D56" t="s">
        <v>55</v>
      </c>
      <c r="E56" t="s">
        <v>14</v>
      </c>
      <c r="F56">
        <v>0</v>
      </c>
      <c r="G56" t="s">
        <v>12</v>
      </c>
      <c r="H56" t="s">
        <v>66</v>
      </c>
      <c r="K56" s="18">
        <v>0</v>
      </c>
      <c r="N56" s="18">
        <f>IFERROR(VLOOKUP(B56,AthListMen[],1,FALSE),0)</f>
        <v>73801</v>
      </c>
      <c r="O56" s="18">
        <f t="shared" si="0"/>
        <v>0</v>
      </c>
    </row>
    <row r="57" spans="1:15" x14ac:dyDescent="0.25">
      <c r="A57">
        <v>999</v>
      </c>
      <c r="B57">
        <v>65452</v>
      </c>
      <c r="C57">
        <v>40</v>
      </c>
      <c r="D57" t="s">
        <v>78</v>
      </c>
      <c r="E57" t="s">
        <v>25</v>
      </c>
      <c r="F57">
        <v>0</v>
      </c>
      <c r="G57" t="s">
        <v>12</v>
      </c>
      <c r="H57" t="s">
        <v>66</v>
      </c>
      <c r="K57" s="18">
        <v>0</v>
      </c>
      <c r="N57" s="18">
        <f>IFERROR(VLOOKUP(B57,AthListMen[],1,FALSE),0)</f>
        <v>65452</v>
      </c>
      <c r="O57" s="18">
        <f t="shared" si="0"/>
        <v>0</v>
      </c>
    </row>
    <row r="58" spans="1:15" x14ac:dyDescent="0.25">
      <c r="A58">
        <v>999</v>
      </c>
      <c r="B58">
        <v>72569</v>
      </c>
      <c r="C58">
        <v>23</v>
      </c>
      <c r="D58" t="s">
        <v>45</v>
      </c>
      <c r="E58" t="s">
        <v>27</v>
      </c>
      <c r="F58">
        <v>99</v>
      </c>
      <c r="G58" t="s">
        <v>12</v>
      </c>
      <c r="H58" t="s">
        <v>609</v>
      </c>
      <c r="K58" s="18">
        <v>0</v>
      </c>
      <c r="N58" s="18">
        <f>IFERROR(VLOOKUP(B58,AthListMen[],1,FALSE),0)</f>
        <v>72569</v>
      </c>
      <c r="O58" s="18">
        <f t="shared" si="0"/>
        <v>0</v>
      </c>
    </row>
    <row r="59" spans="1:15" x14ac:dyDescent="0.25">
      <c r="A59" s="18">
        <v>999</v>
      </c>
      <c r="B59" s="18">
        <v>70162</v>
      </c>
      <c r="C59" s="18">
        <v>25</v>
      </c>
      <c r="D59" s="18" t="s">
        <v>53</v>
      </c>
      <c r="E59" s="18" t="s">
        <v>27</v>
      </c>
      <c r="F59" s="18">
        <v>99</v>
      </c>
      <c r="G59" s="18" t="s">
        <v>12</v>
      </c>
      <c r="H59" s="18" t="s">
        <v>609</v>
      </c>
      <c r="I59" s="18"/>
      <c r="J59" s="18"/>
      <c r="K59" s="18">
        <v>0</v>
      </c>
      <c r="N59" s="18">
        <f>IFERROR(VLOOKUP(B59,AthListMen[],1,FALSE),0)</f>
        <v>70162</v>
      </c>
      <c r="O59" s="18" t="e">
        <f>IF(N59&gt;0,IF(#REF!&gt;0,IF(#REF!&lt;999,IF(#REF!=A58,IF(N58&gt;0,O58,O58+1),IF(A58=A57,O58+2,O58+1)),0),O58),O58)</f>
        <v>#REF!</v>
      </c>
    </row>
    <row r="60" spans="1:15" x14ac:dyDescent="0.25">
      <c r="N60" s="18">
        <f>IFERROR(VLOOKUP(B60,AthListMen[],1,FALSE),0)</f>
        <v>0</v>
      </c>
      <c r="O60" s="18" t="e">
        <f>IF(N60&gt;0,IF(#REF!&gt;0,IF(#REF!&lt;999,IF(#REF!=#REF!,IF(N59&gt;0,O59,O59+1),IF(#REF!=A58,O59+2,O59+1)),0),O59),O59)</f>
        <v>#REF!</v>
      </c>
    </row>
    <row r="61" spans="1:15" x14ac:dyDescent="0.25">
      <c r="N61" s="18">
        <f>IFERROR(VLOOKUP(B61,AthListMen[],1,FALSE),0)</f>
        <v>0</v>
      </c>
      <c r="O61" s="18" t="e">
        <f>IF(N61&gt;0,IF(#REF!&gt;0,IF(#REF!&lt;999,IF(#REF!=#REF!,IF(N60&gt;0,O60,O60+1),IF(#REF!=#REF!,O60+2,O60+1)),0),O60),O60)</f>
        <v>#REF!</v>
      </c>
    </row>
    <row r="62" spans="1:15" x14ac:dyDescent="0.25">
      <c r="N62" s="18">
        <f>IFERROR(VLOOKUP(B62,AthListMen[],1,FALSE),0)</f>
        <v>0</v>
      </c>
      <c r="O62" s="18" t="e">
        <f>IF(N62&gt;0,IF(#REF!&gt;0,IF(#REF!&lt;999,IF(#REF!=#REF!,IF(N61&gt;0,O61,O61+1),IF(#REF!=#REF!,O61+2,O61+1)),0),O61),O61)</f>
        <v>#REF!</v>
      </c>
    </row>
    <row r="63" spans="1:15" x14ac:dyDescent="0.25">
      <c r="N63" s="18">
        <f>IFERROR(VLOOKUP(B63,AthListMen[],1,FALSE),0)</f>
        <v>0</v>
      </c>
      <c r="O63" s="18" t="e">
        <f>IF(N63&gt;0,IF(#REF!&gt;0,IF(#REF!&lt;999,IF(#REF!=#REF!,IF(N62&gt;0,O62,O62+1),IF(#REF!=#REF!,O62+2,O62+1)),0),O62),O62)</f>
        <v>#REF!</v>
      </c>
    </row>
    <row r="64" spans="1:15" x14ac:dyDescent="0.25">
      <c r="N64" s="18">
        <f>IFERROR(VLOOKUP(B64,AthListMen[],1,FALSE),0)</f>
        <v>0</v>
      </c>
      <c r="O64" s="18" t="e">
        <f>IF(N64&gt;0,IF(#REF!&gt;0,IF(#REF!&lt;999,IF(#REF!=#REF!,IF(N63&gt;0,O63,O63+1),IF(#REF!=#REF!,O63+2,O63+1)),0),O63),O63)</f>
        <v>#REF!</v>
      </c>
    </row>
    <row r="65" spans="14:15" x14ac:dyDescent="0.25">
      <c r="N65" s="18">
        <f>IFERROR(VLOOKUP(B65,AthListMen[],1,FALSE),0)</f>
        <v>0</v>
      </c>
      <c r="O65" s="18" t="e">
        <f>IF(N65&gt;0,IF(#REF!&gt;0,IF(#REF!&lt;999,IF(#REF!=#REF!,IF(N64&gt;0,O64,O64+1),IF(#REF!=#REF!,O64+2,O64+1)),0),O64),O64)</f>
        <v>#REF!</v>
      </c>
    </row>
    <row r="66" spans="14:15" x14ac:dyDescent="0.25">
      <c r="N66" s="18">
        <f>IFERROR(VLOOKUP(B66,AthListMen[],1,FALSE),0)</f>
        <v>0</v>
      </c>
      <c r="O66" s="18" t="e">
        <f>IF(N66&gt;0,IF(#REF!&gt;0,IF(#REF!&lt;999,IF(#REF!=#REF!,IF(N65&gt;0,O65,O65+1),IF(#REF!=#REF!,O65+2,O65+1)),0),O65),O65)</f>
        <v>#REF!</v>
      </c>
    </row>
    <row r="67" spans="14:15" x14ac:dyDescent="0.25">
      <c r="N67" s="18">
        <f>IFERROR(VLOOKUP(B67,AthListMen[],1,FALSE),0)</f>
        <v>0</v>
      </c>
      <c r="O67" s="18" t="e">
        <f>IF(N67&gt;0,IF(#REF!&gt;0,IF(#REF!&lt;999,IF(#REF!=#REF!,IF(N66&gt;0,O66,O66+1),IF(#REF!=#REF!,O66+2,O66+1)),0),O66),O66)</f>
        <v>#REF!</v>
      </c>
    </row>
    <row r="68" spans="14:15" x14ac:dyDescent="0.25">
      <c r="N68" s="18">
        <f>IFERROR(VLOOKUP(B68,AthListMen[],1,FALSE),0)</f>
        <v>0</v>
      </c>
      <c r="O68" s="18" t="e">
        <f>IF(N68&gt;0,IF(#REF!&gt;0,IF(#REF!&lt;999,IF(#REF!=#REF!,IF(N67&gt;0,O67,O67+1),IF(#REF!=#REF!,O67+2,O67+1)),0),O67),O67)</f>
        <v>#REF!</v>
      </c>
    </row>
    <row r="69" spans="14:15" x14ac:dyDescent="0.25">
      <c r="N69" s="18">
        <f>IFERROR(VLOOKUP(B69,AthListMen[],1,FALSE),0)</f>
        <v>0</v>
      </c>
      <c r="O69" s="18" t="e">
        <f>IF(N69&gt;0,IF(#REF!&gt;0,IF(#REF!&lt;999,IF(#REF!=#REF!,IF(N68&gt;0,O68,O68+1),IF(#REF!=#REF!,O68+2,O68+1)),0),O68),O68)</f>
        <v>#REF!</v>
      </c>
    </row>
    <row r="70" spans="14:15" x14ac:dyDescent="0.25">
      <c r="N70" s="18">
        <f>IFERROR(VLOOKUP(B70,AthListMen[],1,FALSE),0)</f>
        <v>0</v>
      </c>
      <c r="O70" s="18" t="e">
        <f>IF(N70&gt;0,IF(#REF!&gt;0,IF(#REF!&lt;999,IF(#REF!=#REF!,IF(N69&gt;0,O69,O69+1),IF(#REF!=#REF!,O69+2,O69+1)),0),O69),O69)</f>
        <v>#REF!</v>
      </c>
    </row>
    <row r="71" spans="14:15" x14ac:dyDescent="0.25">
      <c r="N71" s="18">
        <f>IFERROR(VLOOKUP(B71,AthListMen[],1,FALSE),0)</f>
        <v>0</v>
      </c>
      <c r="O71" s="18" t="e">
        <f>IF(N71&gt;0,IF(#REF!&gt;0,IF(#REF!&lt;999,IF(#REF!=#REF!,IF(N70&gt;0,O70,O70+1),IF(#REF!=#REF!,O70+2,O70+1)),0),O70),O70)</f>
        <v>#REF!</v>
      </c>
    </row>
    <row r="72" spans="14:15" x14ac:dyDescent="0.25">
      <c r="N72" s="18">
        <f>IFERROR(VLOOKUP(B72,AthListMen[],1,FALSE),0)</f>
        <v>0</v>
      </c>
      <c r="O72" s="18" t="e">
        <f>IF(N72&gt;0,IF(#REF!&gt;0,IF(#REF!&lt;999,IF(#REF!=#REF!,IF(N71&gt;0,O71,O71+1),IF(#REF!=#REF!,O71+2,O71+1)),0),O71),O71)</f>
        <v>#REF!</v>
      </c>
    </row>
    <row r="73" spans="14:15" x14ac:dyDescent="0.25">
      <c r="N73" s="18">
        <f>IFERROR(VLOOKUP(B73,AthListMen[],1,FALSE),0)</f>
        <v>0</v>
      </c>
      <c r="O73" s="18" t="e">
        <f>IF(N73&gt;0,IF(#REF!&gt;0,IF(#REF!&lt;999,IF(#REF!=#REF!,IF(N72&gt;0,O72,O72+1),IF(#REF!=#REF!,O72+2,O72+1)),0),O72),O72)</f>
        <v>#REF!</v>
      </c>
    </row>
    <row r="74" spans="14:15" x14ac:dyDescent="0.25">
      <c r="N74" s="18">
        <f>IFERROR(VLOOKUP(B74,AthListMen[],1,FALSE),0)</f>
        <v>0</v>
      </c>
      <c r="O74" s="18" t="e">
        <f>IF(N74&gt;0,IF(#REF!&gt;0,IF(#REF!&lt;999,IF(#REF!=#REF!,IF(N73&gt;0,O73,O73+1),IF(#REF!=#REF!,O73+2,O73+1)),0),O73),O73)</f>
        <v>#REF!</v>
      </c>
    </row>
    <row r="75" spans="14:15" x14ac:dyDescent="0.25">
      <c r="N75" s="18">
        <f>IFERROR(VLOOKUP(B75,AthListMen[],1,FALSE),0)</f>
        <v>0</v>
      </c>
      <c r="O75" s="18" t="e">
        <f>IF(N75&gt;0,IF(#REF!&gt;0,IF(#REF!&lt;999,IF(#REF!=#REF!,IF(N74&gt;0,O74,O74+1),IF(#REF!=#REF!,O74+2,O74+1)),0),O74),O74)</f>
        <v>#REF!</v>
      </c>
    </row>
    <row r="76" spans="14:15" x14ac:dyDescent="0.25">
      <c r="N76" s="18">
        <f>IFERROR(VLOOKUP(B76,AthListMen[],1,FALSE),0)</f>
        <v>0</v>
      </c>
      <c r="O76" s="18" t="e">
        <f>IF(N76&gt;0,IF(#REF!&gt;0,IF(#REF!&lt;999,IF(#REF!=#REF!,IF(N75&gt;0,O75,O75+1),IF(#REF!=#REF!,O75+2,O75+1)),0),O75),O75)</f>
        <v>#REF!</v>
      </c>
    </row>
    <row r="77" spans="14:15" x14ac:dyDescent="0.25">
      <c r="N77" s="18">
        <f>IFERROR(VLOOKUP(B77,AthListMen[],1,FALSE),0)</f>
        <v>0</v>
      </c>
      <c r="O77" s="18" t="e">
        <f>IF(N77&gt;0,IF(#REF!&gt;0,IF(#REF!&lt;999,IF(#REF!=#REF!,IF(N76&gt;0,O76,O76+1),IF(#REF!=#REF!,O76+2,O76+1)),0),O76),O76)</f>
        <v>#REF!</v>
      </c>
    </row>
    <row r="78" spans="14:15" x14ac:dyDescent="0.25">
      <c r="N78" s="18">
        <f>IFERROR(VLOOKUP(B78,AthListMen[],1,FALSE),0)</f>
        <v>0</v>
      </c>
      <c r="O78" s="18" t="e">
        <f>IF(N78&gt;0,IF(#REF!&gt;0,IF(#REF!&lt;999,IF(#REF!=#REF!,IF(N77&gt;0,O77,O77+1),IF(#REF!=#REF!,O77+2,O77+1)),0),O77),O77)</f>
        <v>#REF!</v>
      </c>
    </row>
    <row r="79" spans="14:15" x14ac:dyDescent="0.25">
      <c r="N79" s="18">
        <f>IFERROR(VLOOKUP(B79,AthListMen[],1,FALSE),0)</f>
        <v>0</v>
      </c>
      <c r="O79" s="18" t="e">
        <f>IF(N79&gt;0,IF(#REF!&gt;0,IF(#REF!&lt;999,IF(#REF!=#REF!,IF(N78&gt;0,O78,O78+1),IF(#REF!=#REF!,O78+2,O78+1)),0),O78),O78)</f>
        <v>#REF!</v>
      </c>
    </row>
    <row r="80" spans="14:15" x14ac:dyDescent="0.25">
      <c r="N80" s="18">
        <f>IFERROR(VLOOKUP(B80,AthListMen[],1,FALSE),0)</f>
        <v>0</v>
      </c>
      <c r="O80" s="18" t="e">
        <f>IF(N80&gt;0,IF(#REF!&gt;0,IF(#REF!&lt;999,IF(#REF!=#REF!,IF(N79&gt;0,O79,O79+1),IF(#REF!=#REF!,O79+2,O79+1)),0),O79),O79)</f>
        <v>#REF!</v>
      </c>
    </row>
    <row r="81" spans="14:15" x14ac:dyDescent="0.25">
      <c r="N81" s="18">
        <f>IFERROR(VLOOKUP(B81,AthListMen[],1,FALSE),0)</f>
        <v>0</v>
      </c>
      <c r="O81" s="18" t="e">
        <f>IF(N81&gt;0,IF(#REF!&gt;0,IF(#REF!&lt;999,IF(#REF!=#REF!,IF(N80&gt;0,O80,O80+1),IF(#REF!=#REF!,O80+2,O80+1)),0),O80),O80)</f>
        <v>#REF!</v>
      </c>
    </row>
    <row r="82" spans="14:15" x14ac:dyDescent="0.25">
      <c r="N82" s="18">
        <f>IFERROR(VLOOKUP(B82,AthListMen[],1,FALSE),0)</f>
        <v>0</v>
      </c>
      <c r="O82" s="18" t="e">
        <f>IF(N82&gt;0,IF(#REF!&gt;0,IF(#REF!&lt;999,IF(#REF!=#REF!,IF(N81&gt;0,O81,O81+1),IF(#REF!=#REF!,O81+2,O81+1)),0),O81),O81)</f>
        <v>#REF!</v>
      </c>
    </row>
    <row r="83" spans="14:15" x14ac:dyDescent="0.25">
      <c r="N83" s="18">
        <f>IFERROR(VLOOKUP(B83,AthListMen[],1,FALSE),0)</f>
        <v>0</v>
      </c>
      <c r="O83" s="18" t="e">
        <f>IF(N83&gt;0,IF(#REF!&gt;0,IF(#REF!&lt;999,IF(#REF!=#REF!,IF(N82&gt;0,O82,O82+1),IF(#REF!=#REF!,O82+2,O82+1)),0),O82),O82)</f>
        <v>#REF!</v>
      </c>
    </row>
    <row r="84" spans="14:15" x14ac:dyDescent="0.25">
      <c r="N84" s="18">
        <f>IFERROR(VLOOKUP(B84,AthListMen[],1,FALSE),0)</f>
        <v>0</v>
      </c>
      <c r="O84" s="18" t="e">
        <f>IF(N84&gt;0,IF(#REF!&gt;0,IF(#REF!&lt;999,IF(#REF!=#REF!,IF(N83&gt;0,O83,O83+1),IF(#REF!=#REF!,O83+2,O83+1)),0),O83),O83)</f>
        <v>#REF!</v>
      </c>
    </row>
    <row r="85" spans="14:15" x14ac:dyDescent="0.25">
      <c r="N85" s="18">
        <f>IFERROR(VLOOKUP(B85,AthListMen[],1,FALSE),0)</f>
        <v>0</v>
      </c>
      <c r="O85" s="18" t="e">
        <f>IF(N85&gt;0,IF(#REF!&gt;0,IF(#REF!&lt;999,IF(#REF!=#REF!,IF(N84&gt;0,O84,O84+1),IF(#REF!=#REF!,O84+2,O84+1)),0),O84),O84)</f>
        <v>#REF!</v>
      </c>
    </row>
    <row r="86" spans="14:15" x14ac:dyDescent="0.25">
      <c r="N86" s="18">
        <f>IFERROR(VLOOKUP(B86,AthListMen[],1,FALSE),0)</f>
        <v>0</v>
      </c>
      <c r="O86" s="18" t="e">
        <f>IF(N86&gt;0,IF(#REF!&gt;0,IF(#REF!&lt;999,IF(#REF!=#REF!,IF(N85&gt;0,O85,O85+1),IF(#REF!=#REF!,O85+2,O85+1)),0),O85),O85)</f>
        <v>#REF!</v>
      </c>
    </row>
    <row r="87" spans="14:15" x14ac:dyDescent="0.25">
      <c r="N87" s="18">
        <f>IFERROR(VLOOKUP(B87,AthListMen[],1,FALSE),0)</f>
        <v>0</v>
      </c>
      <c r="O87" s="18" t="e">
        <f>IF(N87&gt;0,IF(#REF!&gt;0,IF(#REF!&lt;999,IF(#REF!=#REF!,IF(N86&gt;0,O86,O86+1),IF(#REF!=#REF!,O86+2,O86+1)),0),O86),O86)</f>
        <v>#REF!</v>
      </c>
    </row>
    <row r="88" spans="14:15" x14ac:dyDescent="0.25">
      <c r="N88" s="18">
        <f>IFERROR(VLOOKUP(B88,AthListMen[],1,FALSE),0)</f>
        <v>0</v>
      </c>
      <c r="O88" s="18" t="e">
        <f>IF(N88&gt;0,IF(#REF!&gt;0,IF(#REF!&lt;999,IF(#REF!=#REF!,IF(N87&gt;0,O87,O87+1),IF(#REF!=#REF!,O87+2,O87+1)),0),O87),O87)</f>
        <v>#REF!</v>
      </c>
    </row>
    <row r="89" spans="14:15" x14ac:dyDescent="0.25">
      <c r="N89" s="18">
        <f>IFERROR(VLOOKUP(B89,AthListMen[],1,FALSE),0)</f>
        <v>0</v>
      </c>
      <c r="O89" s="18" t="e">
        <f>IF(N89&gt;0,IF(#REF!&gt;0,IF(#REF!&lt;999,IF(#REF!=#REF!,IF(N88&gt;0,O88,O88+1),IF(#REF!=#REF!,O88+2,O88+1)),0),O88),O88)</f>
        <v>#REF!</v>
      </c>
    </row>
    <row r="90" spans="14:15" x14ac:dyDescent="0.25">
      <c r="N90" s="18">
        <f>IFERROR(VLOOKUP(B90,AthListMen[],1,FALSE),0)</f>
        <v>0</v>
      </c>
      <c r="O90" s="18" t="e">
        <f>IF(N90&gt;0,IF(#REF!&gt;0,IF(#REF!&lt;999,IF(#REF!=#REF!,IF(N89&gt;0,O89,O89+1),IF(#REF!=#REF!,O89+2,O89+1)),0),O89),O89)</f>
        <v>#REF!</v>
      </c>
    </row>
    <row r="91" spans="14:15" x14ac:dyDescent="0.25">
      <c r="N91" s="18">
        <f>IFERROR(VLOOKUP(B91,AthListMen[],1,FALSE),0)</f>
        <v>0</v>
      </c>
      <c r="O91" s="18" t="e">
        <f>IF(N91&gt;0,IF(#REF!&gt;0,IF(#REF!&lt;999,IF(#REF!=#REF!,IF(N90&gt;0,O90,O90+1),IF(#REF!=#REF!,O90+2,O90+1)),0),O90),O90)</f>
        <v>#REF!</v>
      </c>
    </row>
    <row r="92" spans="14:15" x14ac:dyDescent="0.25">
      <c r="N92" s="18">
        <f>IFERROR(VLOOKUP(B92,AthListMen[],1,FALSE),0)</f>
        <v>0</v>
      </c>
      <c r="O92" s="18" t="e">
        <f>IF(N92&gt;0,IF(#REF!&gt;0,IF(#REF!&lt;999,IF(#REF!=#REF!,IF(N91&gt;0,O91,O91+1),IF(#REF!=#REF!,O91+2,O91+1)),0),O91),O91)</f>
        <v>#REF!</v>
      </c>
    </row>
    <row r="93" spans="14:15" x14ac:dyDescent="0.25">
      <c r="N93" s="18">
        <f>IFERROR(VLOOKUP(B93,AthListMen[],1,FALSE),0)</f>
        <v>0</v>
      </c>
      <c r="O93" s="18" t="e">
        <f>IF(N93&gt;0,IF(#REF!&gt;0,IF(#REF!&lt;999,IF(#REF!=#REF!,IF(N92&gt;0,O92,O92+1),IF(#REF!=#REF!,O92+2,O92+1)),0),O92),O92)</f>
        <v>#REF!</v>
      </c>
    </row>
    <row r="94" spans="14:15" x14ac:dyDescent="0.25">
      <c r="N94" s="18">
        <f>IFERROR(VLOOKUP(B94,AthListMen[],1,FALSE),0)</f>
        <v>0</v>
      </c>
      <c r="O94" s="18" t="e">
        <f>IF(N94&gt;0,IF(#REF!&gt;0,IF(#REF!&lt;999,IF(#REF!=#REF!,IF(N93&gt;0,O93,O93+1),IF(#REF!=#REF!,O93+2,O93+1)),0),O93),O93)</f>
        <v>#REF!</v>
      </c>
    </row>
    <row r="95" spans="14:15" x14ac:dyDescent="0.25">
      <c r="N95" s="18">
        <f>IFERROR(VLOOKUP(B95,AthListMen[],1,FALSE),0)</f>
        <v>0</v>
      </c>
      <c r="O95" s="18" t="e">
        <f>IF(N95&gt;0,IF(#REF!&gt;0,IF(#REF!&lt;999,IF(#REF!=#REF!,IF(N94&gt;0,O94,O94+1),IF(#REF!=#REF!,O94+2,O94+1)),0),O94),O94)</f>
        <v>#REF!</v>
      </c>
    </row>
    <row r="96" spans="14:15" x14ac:dyDescent="0.25">
      <c r="N96" s="18">
        <f>IFERROR(VLOOKUP(B96,AthListMen[],1,FALSE),0)</f>
        <v>0</v>
      </c>
      <c r="O96" s="18" t="e">
        <f>IF(N96&gt;0,IF(#REF!&gt;0,IF(#REF!&lt;999,IF(#REF!=#REF!,IF(N95&gt;0,O95,O95+1),IF(#REF!=#REF!,O95+2,O95+1)),0),O95),O95)</f>
        <v>#REF!</v>
      </c>
    </row>
    <row r="97" spans="14:15" x14ac:dyDescent="0.25">
      <c r="N97" s="18">
        <f>IFERROR(VLOOKUP(B97,AthListMen[],1,FALSE),0)</f>
        <v>0</v>
      </c>
      <c r="O97" s="18" t="e">
        <f>IF(N97&gt;0,IF(#REF!&gt;0,IF(#REF!&lt;999,IF(#REF!=#REF!,IF(N96&gt;0,O96,O96+1),IF(#REF!=#REF!,O96+2,O96+1)),0),O96),O96)</f>
        <v>#REF!</v>
      </c>
    </row>
    <row r="98" spans="14:15" x14ac:dyDescent="0.25">
      <c r="N98" s="18">
        <f>IFERROR(VLOOKUP(B98,AthListMen[],1,FALSE),0)</f>
        <v>0</v>
      </c>
      <c r="O98" s="18" t="e">
        <f>IF(N98&gt;0,IF(#REF!&gt;0,IF(#REF!&lt;999,IF(#REF!=#REF!,IF(N97&gt;0,O97,O97+1),IF(#REF!=#REF!,O97+2,O97+1)),0),O97),O97)</f>
        <v>#REF!</v>
      </c>
    </row>
    <row r="99" spans="14:15" x14ac:dyDescent="0.25">
      <c r="N99" s="18">
        <f>IFERROR(VLOOKUP(B99,AthListMen[],1,FALSE),0)</f>
        <v>0</v>
      </c>
      <c r="O99" s="18" t="e">
        <f>IF(N99&gt;0,IF(#REF!&gt;0,IF(#REF!&lt;999,IF(#REF!=#REF!,IF(N98&gt;0,O98,O98+1),IF(#REF!=#REF!,O98+2,O98+1)),0),O98),O98)</f>
        <v>#REF!</v>
      </c>
    </row>
    <row r="100" spans="14:15" x14ac:dyDescent="0.25">
      <c r="N100" s="18">
        <f>IFERROR(VLOOKUP(B100,AthListMen[],1,FALSE),0)</f>
        <v>0</v>
      </c>
      <c r="O100" s="18" t="e">
        <f>IF(N100&gt;0,IF(#REF!&gt;0,IF(#REF!&lt;999,IF(#REF!=#REF!,IF(N99&gt;0,O99,O99+1),IF(#REF!=#REF!,O99+2,O99+1)),0),O99),O99)</f>
        <v>#REF!</v>
      </c>
    </row>
    <row r="101" spans="14:15" x14ac:dyDescent="0.25">
      <c r="N101" s="18">
        <f>IFERROR(VLOOKUP(B101,AthListMen[],1,FALSE),0)</f>
        <v>0</v>
      </c>
      <c r="O101" s="18" t="e">
        <f>IF(N101&gt;0,IF(#REF!&gt;0,IF(#REF!&lt;999,IF(#REF!=#REF!,IF(N100&gt;0,O100,O100+1),IF(#REF!=#REF!,O100+2,O100+1)),0),O100),O100)</f>
        <v>#REF!</v>
      </c>
    </row>
    <row r="102" spans="14:15" x14ac:dyDescent="0.25">
      <c r="N102" s="18">
        <f>IFERROR(VLOOKUP(B102,AthListMen[],1,FALSE),0)</f>
        <v>0</v>
      </c>
      <c r="O102" s="18" t="e">
        <f>IF(N102&gt;0,IF(#REF!&gt;0,IF(#REF!&lt;999,IF(#REF!=#REF!,IF(N101&gt;0,O101,O101+1),IF(#REF!=#REF!,O101+2,O101+1)),0),O101),O101)</f>
        <v>#REF!</v>
      </c>
    </row>
    <row r="103" spans="14:15" x14ac:dyDescent="0.25">
      <c r="N103" s="18">
        <f>IFERROR(VLOOKUP(B103,AthListMen[],1,FALSE),0)</f>
        <v>0</v>
      </c>
      <c r="O103" s="18" t="e">
        <f>IF(N103&gt;0,IF(#REF!&gt;0,IF(#REF!&lt;999,IF(#REF!=#REF!,IF(N102&gt;0,O102,O102+1),IF(#REF!=#REF!,O102+2,O102+1)),0),O102),O102)</f>
        <v>#REF!</v>
      </c>
    </row>
    <row r="104" spans="14:15" x14ac:dyDescent="0.25">
      <c r="N104" s="18">
        <f>IFERROR(VLOOKUP(B104,AthListMen[],1,FALSE),0)</f>
        <v>0</v>
      </c>
      <c r="O104" s="18" t="e">
        <f>IF(N104&gt;0,IF(#REF!&gt;0,IF(#REF!&lt;999,IF(#REF!=#REF!,IF(N103&gt;0,O103,O103+1),IF(#REF!=#REF!,O103+2,O103+1)),0),O103),O103)</f>
        <v>#REF!</v>
      </c>
    </row>
    <row r="105" spans="14:15" x14ac:dyDescent="0.25">
      <c r="N105" s="18">
        <f>IFERROR(VLOOKUP(B105,AthListMen[],1,FALSE),0)</f>
        <v>0</v>
      </c>
      <c r="O105" s="18" t="e">
        <f>IF(N105&gt;0,IF(#REF!&gt;0,IF(#REF!&lt;999,IF(#REF!=#REF!,IF(N104&gt;0,O104,O104+1),IF(#REF!=#REF!,O104+2,O104+1)),0),O104),O104)</f>
        <v>#REF!</v>
      </c>
    </row>
    <row r="106" spans="14:15" x14ac:dyDescent="0.25">
      <c r="N106" s="18">
        <f>IFERROR(VLOOKUP(B106,AthListMen[],1,FALSE),0)</f>
        <v>0</v>
      </c>
      <c r="O106" s="18" t="e">
        <f>IF(N106&gt;0,IF(#REF!&gt;0,IF(#REF!&lt;999,IF(#REF!=#REF!,IF(N105&gt;0,O105,O105+1),IF(#REF!=#REF!,O105+2,O105+1)),0),O105),O105)</f>
        <v>#REF!</v>
      </c>
    </row>
    <row r="107" spans="14:15" x14ac:dyDescent="0.25">
      <c r="N107" s="18">
        <f>IFERROR(VLOOKUP(B107,AthListMen[],1,FALSE),0)</f>
        <v>0</v>
      </c>
      <c r="O107" s="18" t="e">
        <f>IF(N107&gt;0,IF(#REF!&gt;0,IF(#REF!&lt;999,IF(#REF!=#REF!,IF(N106&gt;0,O106,O106+1),IF(#REF!=#REF!,O106+2,O106+1)),0),O106),O106)</f>
        <v>#REF!</v>
      </c>
    </row>
    <row r="108" spans="14:15" x14ac:dyDescent="0.25">
      <c r="N108" s="18">
        <f>IFERROR(VLOOKUP(B108,AthListMen[],1,FALSE),0)</f>
        <v>0</v>
      </c>
      <c r="O108" s="18" t="e">
        <f>IF(N108&gt;0,IF(#REF!&gt;0,IF(#REF!&lt;999,IF(#REF!=#REF!,IF(N107&gt;0,O107,O107+1),IF(#REF!=#REF!,O107+2,O107+1)),0),O107),O107)</f>
        <v>#REF!</v>
      </c>
    </row>
    <row r="109" spans="14:15" x14ac:dyDescent="0.25">
      <c r="N109" s="18">
        <f>IFERROR(VLOOKUP(B109,AthListMen[],1,FALSE),0)</f>
        <v>0</v>
      </c>
      <c r="O109" s="18" t="e">
        <f>IF(N109&gt;0,IF(#REF!&gt;0,IF(#REF!&lt;999,IF(#REF!=#REF!,IF(N108&gt;0,O108,O108+1),IF(#REF!=#REF!,O108+2,O108+1)),0),O108),O108)</f>
        <v>#REF!</v>
      </c>
    </row>
    <row r="110" spans="14:15" x14ac:dyDescent="0.25">
      <c r="N110" s="18">
        <f>IFERROR(VLOOKUP(B110,AthListMen[],1,FALSE),0)</f>
        <v>0</v>
      </c>
      <c r="O110" s="18" t="e">
        <f>IF(N110&gt;0,IF(#REF!&gt;0,IF(#REF!&lt;999,IF(#REF!=#REF!,IF(N109&gt;0,O109,O109+1),IF(#REF!=#REF!,O109+2,O109+1)),0),O109),O109)</f>
        <v>#REF!</v>
      </c>
    </row>
    <row r="111" spans="14:15" x14ac:dyDescent="0.25">
      <c r="N111" s="18">
        <f>IFERROR(VLOOKUP(B111,AthListMen[],1,FALSE),0)</f>
        <v>0</v>
      </c>
      <c r="O111" s="18" t="e">
        <f>IF(N111&gt;0,IF(#REF!&gt;0,IF(#REF!&lt;999,IF(#REF!=#REF!,IF(N110&gt;0,O110,O110+1),IF(#REF!=#REF!,O110+2,O110+1)),0),O110),O110)</f>
        <v>#REF!</v>
      </c>
    </row>
    <row r="112" spans="14:15" x14ac:dyDescent="0.25">
      <c r="N112" s="18">
        <f>IFERROR(VLOOKUP(B112,AthListMen[],1,FALSE),0)</f>
        <v>0</v>
      </c>
      <c r="O112" s="18" t="e">
        <f>IF(N112&gt;0,IF(#REF!&gt;0,IF(#REF!&lt;999,IF(#REF!=#REF!,IF(N111&gt;0,O111,O111+1),IF(#REF!=#REF!,O111+2,O111+1)),0),O111),O111)</f>
        <v>#REF!</v>
      </c>
    </row>
    <row r="113" spans="14:15" x14ac:dyDescent="0.25">
      <c r="N113" s="18">
        <f>IFERROR(VLOOKUP(B113,AthListMen[],1,FALSE),0)</f>
        <v>0</v>
      </c>
      <c r="O113" s="18" t="e">
        <f>IF(N113&gt;0,IF(#REF!&gt;0,IF(#REF!&lt;999,IF(#REF!=#REF!,IF(N112&gt;0,O112,O112+1),IF(#REF!=#REF!,O112+2,O112+1)),0),O112),O112)</f>
        <v>#REF!</v>
      </c>
    </row>
    <row r="114" spans="14:15" x14ac:dyDescent="0.25">
      <c r="N114" s="18">
        <f>IFERROR(VLOOKUP(B114,AthListMen[],1,FALSE),0)</f>
        <v>0</v>
      </c>
      <c r="O114" s="18" t="e">
        <f>IF(N114&gt;0,IF(#REF!&gt;0,IF(#REF!&lt;999,IF(#REF!=#REF!,IF(N113&gt;0,O113,O113+1),IF(#REF!=#REF!,O113+2,O113+1)),0),O113),O113)</f>
        <v>#REF!</v>
      </c>
    </row>
    <row r="115" spans="14:15" x14ac:dyDescent="0.25">
      <c r="N115" s="18">
        <f>IFERROR(VLOOKUP(B115,AthListMen[],1,FALSE),0)</f>
        <v>0</v>
      </c>
      <c r="O115" s="18" t="e">
        <f>IF(N115&gt;0,IF(#REF!&gt;0,IF(#REF!&lt;999,IF(#REF!=#REF!,IF(N114&gt;0,O114,O114+1),IF(#REF!=#REF!,O114+2,O114+1)),0),O114),O114)</f>
        <v>#REF!</v>
      </c>
    </row>
    <row r="116" spans="14:15" x14ac:dyDescent="0.25">
      <c r="N116" s="18">
        <f>IFERROR(VLOOKUP(B116,AthListMen[],1,FALSE),0)</f>
        <v>0</v>
      </c>
      <c r="O116" s="18" t="e">
        <f>IF(N116&gt;0,IF(#REF!&gt;0,IF(#REF!&lt;999,IF(#REF!=#REF!,IF(N115&gt;0,O115,O115+1),IF(#REF!=#REF!,O115+2,O115+1)),0),O115),O115)</f>
        <v>#REF!</v>
      </c>
    </row>
    <row r="117" spans="14:15" x14ac:dyDescent="0.25">
      <c r="N117" s="18">
        <f>IFERROR(VLOOKUP(B117,AthListMen[],1,FALSE),0)</f>
        <v>0</v>
      </c>
      <c r="O117" s="18" t="e">
        <f>IF(N117&gt;0,IF(#REF!&gt;0,IF(#REF!&lt;999,IF(#REF!=#REF!,IF(N116&gt;0,O116,O116+1),IF(#REF!=#REF!,O116+2,O116+1)),0),O116),O116)</f>
        <v>#REF!</v>
      </c>
    </row>
    <row r="118" spans="14:15" x14ac:dyDescent="0.25">
      <c r="N118" s="18">
        <f>IFERROR(VLOOKUP(B118,AthListMen[],1,FALSE),0)</f>
        <v>0</v>
      </c>
      <c r="O118" s="18" t="e">
        <f>IF(N118&gt;0,IF(#REF!&gt;0,IF(#REF!&lt;999,IF(#REF!=#REF!,IF(N117&gt;0,O117,O117+1),IF(#REF!=#REF!,O117+2,O117+1)),0),O117),O117)</f>
        <v>#REF!</v>
      </c>
    </row>
    <row r="119" spans="14:15" x14ac:dyDescent="0.25">
      <c r="N119" s="18">
        <f>IFERROR(VLOOKUP(B119,AthListMen[],1,FALSE),0)</f>
        <v>0</v>
      </c>
      <c r="O119" s="18" t="e">
        <f>IF(N119&gt;0,IF(#REF!&gt;0,IF(#REF!&lt;999,IF(#REF!=#REF!,IF(N118&gt;0,O118,O118+1),IF(#REF!=#REF!,O118+2,O118+1)),0),O118),O118)</f>
        <v>#REF!</v>
      </c>
    </row>
    <row r="120" spans="14:15" x14ac:dyDescent="0.25">
      <c r="N120" s="18">
        <f>IFERROR(VLOOKUP(B120,AthListMen[],1,FALSE),0)</f>
        <v>0</v>
      </c>
      <c r="O120" s="18" t="e">
        <f>IF(N120&gt;0,IF(#REF!&gt;0,IF(#REF!&lt;999,IF(#REF!=#REF!,IF(N119&gt;0,O119,O119+1),IF(#REF!=#REF!,O119+2,O119+1)),0),O119),O119)</f>
        <v>#REF!</v>
      </c>
    </row>
    <row r="121" spans="14:15" x14ac:dyDescent="0.25">
      <c r="N121" s="18">
        <f>IFERROR(VLOOKUP(B121,AthListMen[],1,FALSE),0)</f>
        <v>0</v>
      </c>
      <c r="O121" s="18" t="e">
        <f>IF(N121&gt;0,IF(#REF!&gt;0,IF(#REF!&lt;999,IF(#REF!=#REF!,IF(N120&gt;0,O120,O120+1),IF(#REF!=#REF!,O120+2,O120+1)),0),O120),O120)</f>
        <v>#REF!</v>
      </c>
    </row>
    <row r="122" spans="14:15" x14ac:dyDescent="0.25">
      <c r="N122" s="18">
        <f>IFERROR(VLOOKUP(B122,AthListMen[],1,FALSE),0)</f>
        <v>0</v>
      </c>
      <c r="O122" s="18" t="e">
        <f>IF(N122&gt;0,IF(#REF!&gt;0,IF(#REF!&lt;999,IF(#REF!=#REF!,IF(N121&gt;0,O121,O121+1),IF(#REF!=#REF!,O121+2,O121+1)),0),O121),O121)</f>
        <v>#REF!</v>
      </c>
    </row>
    <row r="123" spans="14:15" x14ac:dyDescent="0.25">
      <c r="N123" s="18">
        <f>IFERROR(VLOOKUP(B123,AthListMen[],1,FALSE),0)</f>
        <v>0</v>
      </c>
      <c r="O123" s="18" t="e">
        <f>IF(N123&gt;0,IF(#REF!&gt;0,IF(#REF!&lt;999,IF(#REF!=#REF!,IF(N122&gt;0,O122,O122+1),IF(#REF!=#REF!,O122+2,O122+1)),0),O122),O122)</f>
        <v>#REF!</v>
      </c>
    </row>
    <row r="124" spans="14:15" x14ac:dyDescent="0.25">
      <c r="N124" s="18">
        <f>IFERROR(VLOOKUP(B124,AthListMen[],1,FALSE),0)</f>
        <v>0</v>
      </c>
      <c r="O124" s="18" t="e">
        <f>IF(N124&gt;0,IF(#REF!&gt;0,IF(#REF!&lt;999,IF(#REF!=#REF!,IF(N123&gt;0,O123,O123+1),IF(#REF!=#REF!,O123+2,O123+1)),0),O123),O123)</f>
        <v>#REF!</v>
      </c>
    </row>
    <row r="125" spans="14:15" x14ac:dyDescent="0.25">
      <c r="N125" s="18">
        <f>IFERROR(VLOOKUP(B125,AthListMen[],1,FALSE),0)</f>
        <v>0</v>
      </c>
      <c r="O125" s="18" t="e">
        <f>IF(N125&gt;0,IF(#REF!&gt;0,IF(#REF!&lt;999,IF(#REF!=#REF!,IF(N124&gt;0,O124,O124+1),IF(#REF!=#REF!,O124+2,O124+1)),0),O124),O124)</f>
        <v>#REF!</v>
      </c>
    </row>
    <row r="126" spans="14:15" x14ac:dyDescent="0.25">
      <c r="N126" s="18">
        <f>IFERROR(VLOOKUP(B126,AthListMen[],1,FALSE),0)</f>
        <v>0</v>
      </c>
      <c r="O126" s="18" t="e">
        <f>IF(N126&gt;0,IF(#REF!&gt;0,IF(#REF!&lt;999,IF(#REF!=#REF!,IF(N125&gt;0,O125,O125+1),IF(#REF!=#REF!,O125+2,O125+1)),0),O125),O125)</f>
        <v>#REF!</v>
      </c>
    </row>
    <row r="127" spans="14:15" x14ac:dyDescent="0.25">
      <c r="N127" s="18">
        <f>IFERROR(VLOOKUP(B127,AthListMen[],1,FALSE),0)</f>
        <v>0</v>
      </c>
      <c r="O127" s="18" t="e">
        <f>IF(N127&gt;0,IF(#REF!&gt;0,IF(#REF!&lt;999,IF(#REF!=#REF!,IF(N126&gt;0,O126,O126+1),IF(#REF!=#REF!,O126+2,O126+1)),0),O126),O126)</f>
        <v>#REF!</v>
      </c>
    </row>
    <row r="128" spans="14:15" x14ac:dyDescent="0.25">
      <c r="N128" s="18">
        <f>IFERROR(VLOOKUP(B128,AthListMen[],1,FALSE),0)</f>
        <v>0</v>
      </c>
      <c r="O128" s="18" t="e">
        <f>IF(N128&gt;0,IF(#REF!&gt;0,IF(#REF!&lt;999,IF(#REF!=#REF!,IF(N127&gt;0,O127,O127+1),IF(#REF!=#REF!,O127+2,O127+1)),0),O127),O127)</f>
        <v>#REF!</v>
      </c>
    </row>
    <row r="129" spans="14:15" x14ac:dyDescent="0.25">
      <c r="N129" s="18">
        <f>IFERROR(VLOOKUP(B129,AthListMen[],1,FALSE),0)</f>
        <v>0</v>
      </c>
      <c r="O129" s="18" t="e">
        <f>IF(N129&gt;0,IF(#REF!&gt;0,IF(#REF!&lt;999,IF(#REF!=#REF!,IF(N128&gt;0,O128,O128+1),IF(#REF!=#REF!,O128+2,O128+1)),0),O128),O128)</f>
        <v>#REF!</v>
      </c>
    </row>
    <row r="130" spans="14:15" x14ac:dyDescent="0.25">
      <c r="N130" s="18">
        <f>IFERROR(VLOOKUP(B130,AthListMen[],1,FALSE),0)</f>
        <v>0</v>
      </c>
      <c r="O130" s="18" t="e">
        <f>IF(N130&gt;0,IF(#REF!&gt;0,IF(#REF!&lt;999,IF(#REF!=#REF!,IF(N129&gt;0,O129,O129+1),IF(#REF!=#REF!,O129+2,O129+1)),0),O129),O129)</f>
        <v>#REF!</v>
      </c>
    </row>
    <row r="131" spans="14:15" x14ac:dyDescent="0.25">
      <c r="N131" s="18">
        <f>IFERROR(VLOOKUP(B131,AthListMen[],1,FALSE),0)</f>
        <v>0</v>
      </c>
      <c r="O131" s="18" t="e">
        <f>IF(N131&gt;0,IF(#REF!&gt;0,IF(#REF!&lt;999,IF(#REF!=#REF!,IF(N130&gt;0,O130,O130+1),IF(#REF!=#REF!,O130+2,O130+1)),0),O130),O130)</f>
        <v>#REF!</v>
      </c>
    </row>
    <row r="132" spans="14:15" x14ac:dyDescent="0.25">
      <c r="N132" s="18">
        <f>IFERROR(VLOOKUP(B132,AthListMen[],1,FALSE),0)</f>
        <v>0</v>
      </c>
      <c r="O132" s="18" t="e">
        <f>IF(N132&gt;0,IF(#REF!&gt;0,IF(#REF!&lt;999,IF(#REF!=#REF!,IF(N131&gt;0,O131,O131+1),IF(#REF!=#REF!,O131+2,O131+1)),0),O131),O131)</f>
        <v>#REF!</v>
      </c>
    </row>
    <row r="133" spans="14:15" x14ac:dyDescent="0.25">
      <c r="N133" s="18">
        <f>IFERROR(VLOOKUP(B133,AthListMen[],1,FALSE),0)</f>
        <v>0</v>
      </c>
      <c r="O133" s="18" t="e">
        <f>IF(N133&gt;0,IF(#REF!&gt;0,IF(#REF!&lt;999,IF(#REF!=#REF!,IF(N132&gt;0,O132,O132+1),IF(#REF!=#REF!,O132+2,O132+1)),0),O132),O132)</f>
        <v>#REF!</v>
      </c>
    </row>
    <row r="134" spans="14:15" x14ac:dyDescent="0.25">
      <c r="N134" s="18">
        <f>IFERROR(VLOOKUP(B134,AthListMen[],1,FALSE),0)</f>
        <v>0</v>
      </c>
      <c r="O134" s="18" t="e">
        <f>IF(N134&gt;0,IF(#REF!&gt;0,IF(#REF!&lt;999,IF(#REF!=#REF!,IF(N133&gt;0,O133,O133+1),IF(#REF!=#REF!,O133+2,O133+1)),0),O133),O133)</f>
        <v>#REF!</v>
      </c>
    </row>
    <row r="135" spans="14:15" x14ac:dyDescent="0.25">
      <c r="N135" s="18">
        <f>IFERROR(VLOOKUP(B135,AthListMen[],1,FALSE),0)</f>
        <v>0</v>
      </c>
      <c r="O135" s="18" t="e">
        <f>IF(N135&gt;0,IF(#REF!&gt;0,IF(#REF!&lt;999,IF(#REF!=#REF!,IF(N134&gt;0,O134,O134+1),IF(#REF!=#REF!,O134+2,O134+1)),0),O134),O134)</f>
        <v>#REF!</v>
      </c>
    </row>
    <row r="136" spans="14:15" x14ac:dyDescent="0.25">
      <c r="N136" s="18">
        <f>IFERROR(VLOOKUP(B136,AthListMen[],1,FALSE),0)</f>
        <v>0</v>
      </c>
      <c r="O136" s="18" t="e">
        <f>IF(N136&gt;0,IF(#REF!&gt;0,IF(#REF!&lt;999,IF(#REF!=#REF!,IF(N135&gt;0,O135,O135+1),IF(#REF!=#REF!,O135+2,O135+1)),0),O135),O135)</f>
        <v>#REF!</v>
      </c>
    </row>
    <row r="137" spans="14:15" x14ac:dyDescent="0.25">
      <c r="N137" s="18">
        <f>IFERROR(VLOOKUP(B137,AthListMen[],1,FALSE),0)</f>
        <v>0</v>
      </c>
      <c r="O137" s="18" t="e">
        <f>IF(N137&gt;0,IF(#REF!&gt;0,IF(#REF!&lt;999,IF(#REF!=#REF!,IF(N136&gt;0,O136,O136+1),IF(#REF!=#REF!,O136+2,O136+1)),0),O136),O136)</f>
        <v>#REF!</v>
      </c>
    </row>
    <row r="138" spans="14:15" x14ac:dyDescent="0.25">
      <c r="N138" s="18">
        <f>IFERROR(VLOOKUP(B138,AthListMen[],1,FALSE),0)</f>
        <v>0</v>
      </c>
      <c r="O138" s="18" t="e">
        <f>IF(N138&gt;0,IF(#REF!&gt;0,IF(#REF!&lt;999,IF(#REF!=#REF!,IF(N137&gt;0,O137,O137+1),IF(#REF!=#REF!,O137+2,O137+1)),0),O137),O137)</f>
        <v>#REF!</v>
      </c>
    </row>
    <row r="139" spans="14:15" x14ac:dyDescent="0.25">
      <c r="N139" s="18">
        <f>IFERROR(VLOOKUP(B139,AthListMen[],1,FALSE),0)</f>
        <v>0</v>
      </c>
      <c r="O139" s="18" t="e">
        <f>IF(N139&gt;0,IF(#REF!&gt;0,IF(#REF!&lt;999,IF(#REF!=#REF!,IF(N138&gt;0,O138,O138+1),IF(#REF!=#REF!,O138+2,O138+1)),0),O138),O138)</f>
        <v>#REF!</v>
      </c>
    </row>
    <row r="140" spans="14:15" x14ac:dyDescent="0.25">
      <c r="N140" s="18">
        <f>IFERROR(VLOOKUP(B140,AthListMen[],1,FALSE),0)</f>
        <v>0</v>
      </c>
      <c r="O140" s="18" t="e">
        <f>IF(N140&gt;0,IF(#REF!&gt;0,IF(#REF!&lt;999,IF(#REF!=#REF!,IF(N139&gt;0,O139,O139+1),IF(#REF!=#REF!,O139+2,O139+1)),0),O139),O139)</f>
        <v>#REF!</v>
      </c>
    </row>
    <row r="141" spans="14:15" x14ac:dyDescent="0.25">
      <c r="N141" s="18">
        <f>IFERROR(VLOOKUP(B141,AthListMen[],1,FALSE),0)</f>
        <v>0</v>
      </c>
      <c r="O141" s="18" t="e">
        <f>IF(N141&gt;0,IF(#REF!&gt;0,IF(#REF!&lt;999,IF(#REF!=#REF!,IF(N140&gt;0,O140,O140+1),IF(#REF!=#REF!,O140+2,O140+1)),0),O140),O140)</f>
        <v>#REF!</v>
      </c>
    </row>
    <row r="142" spans="14:15" x14ac:dyDescent="0.25">
      <c r="N142" s="18">
        <f>IFERROR(VLOOKUP(B142,AthListMen[],1,FALSE),0)</f>
        <v>0</v>
      </c>
      <c r="O142" s="18" t="e">
        <f>IF(N142&gt;0,IF(#REF!&gt;0,IF(#REF!&lt;999,IF(#REF!=#REF!,IF(N141&gt;0,O141,O141+1),IF(#REF!=#REF!,O141+2,O141+1)),0),O141),O141)</f>
        <v>#REF!</v>
      </c>
    </row>
    <row r="143" spans="14:15" x14ac:dyDescent="0.25">
      <c r="N143" s="18">
        <f>IFERROR(VLOOKUP(B143,AthListMen[],1,FALSE),0)</f>
        <v>0</v>
      </c>
      <c r="O143" s="18" t="e">
        <f>IF(N143&gt;0,IF(#REF!&gt;0,IF(#REF!&lt;999,IF(#REF!=#REF!,IF(N142&gt;0,O142,O142+1),IF(#REF!=#REF!,O142+2,O142+1)),0),O142),O142)</f>
        <v>#REF!</v>
      </c>
    </row>
    <row r="144" spans="14:15" x14ac:dyDescent="0.25">
      <c r="N144" s="18">
        <f>IFERROR(VLOOKUP(B144,AthListMen[],1,FALSE),0)</f>
        <v>0</v>
      </c>
      <c r="O144" s="18" t="e">
        <f>IF(N144&gt;0,IF(#REF!&gt;0,IF(#REF!&lt;999,IF(#REF!=#REF!,IF(N143&gt;0,O143,O143+1),IF(#REF!=#REF!,O143+2,O143+1)),0),O143),O143)</f>
        <v>#REF!</v>
      </c>
    </row>
    <row r="145" spans="14:15" x14ac:dyDescent="0.25">
      <c r="N145" s="18">
        <f>IFERROR(VLOOKUP(B145,AthListMen[],1,FALSE),0)</f>
        <v>0</v>
      </c>
      <c r="O145" s="18" t="e">
        <f>IF(N145&gt;0,IF(#REF!&gt;0,IF(#REF!&lt;999,IF(#REF!=#REF!,IF(N144&gt;0,O144,O144+1),IF(#REF!=#REF!,O144+2,O144+1)),0),O144),O144)</f>
        <v>#REF!</v>
      </c>
    </row>
    <row r="146" spans="14:15" x14ac:dyDescent="0.25">
      <c r="N146" s="18">
        <f>IFERROR(VLOOKUP(B146,AthListMen[],1,FALSE),0)</f>
        <v>0</v>
      </c>
      <c r="O146" s="18" t="e">
        <f>IF(N146&gt;0,IF(#REF!&gt;0,IF(#REF!&lt;999,IF(#REF!=#REF!,IF(N145&gt;0,O145,O145+1),IF(#REF!=#REF!,O145+2,O145+1)),0),O145),O145)</f>
        <v>#REF!</v>
      </c>
    </row>
    <row r="147" spans="14:15" x14ac:dyDescent="0.25">
      <c r="N147" s="18">
        <f>IFERROR(VLOOKUP(B147,AthListMen[],1,FALSE),0)</f>
        <v>0</v>
      </c>
      <c r="O147" s="18" t="e">
        <f>IF(N147&gt;0,IF(#REF!&gt;0,IF(#REF!&lt;999,IF(#REF!=#REF!,IF(N146&gt;0,O146,O146+1),IF(#REF!=#REF!,O146+2,O146+1)),0),O146),O146)</f>
        <v>#REF!</v>
      </c>
    </row>
    <row r="148" spans="14:15" x14ac:dyDescent="0.25">
      <c r="N148" s="18">
        <f>IFERROR(VLOOKUP(B148,AthListMen[],1,FALSE),0)</f>
        <v>0</v>
      </c>
      <c r="O148" s="18" t="e">
        <f>IF(N148&gt;0,IF(#REF!&gt;0,IF(#REF!&lt;999,IF(#REF!=#REF!,IF(N147&gt;0,O147,O147+1),IF(#REF!=#REF!,O147+2,O147+1)),0),O147),O147)</f>
        <v>#REF!</v>
      </c>
    </row>
    <row r="149" spans="14:15" x14ac:dyDescent="0.25">
      <c r="N149" s="18">
        <f>IFERROR(VLOOKUP(B149,AthListMen[],1,FALSE),0)</f>
        <v>0</v>
      </c>
      <c r="O149" s="18" t="e">
        <f>IF(N149&gt;0,IF(#REF!&gt;0,IF(#REF!&lt;999,IF(#REF!=#REF!,IF(N148&gt;0,O148,O148+1),IF(#REF!=#REF!,O148+2,O148+1)),0),O148),O148)</f>
        <v>#REF!</v>
      </c>
    </row>
    <row r="150" spans="14:15" x14ac:dyDescent="0.25">
      <c r="N150" s="18">
        <f>IFERROR(VLOOKUP(B150,AthListMen[],1,FALSE),0)</f>
        <v>0</v>
      </c>
      <c r="O150" s="18" t="e">
        <f>IF(N150&gt;0,IF(#REF!&gt;0,IF(#REF!&lt;999,IF(#REF!=#REF!,IF(N149&gt;0,O149,O149+1),IF(#REF!=#REF!,O149+2,O149+1)),0),O149),O149)</f>
        <v>#REF!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6" sqref="M16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68324</v>
      </c>
      <c r="C3">
        <v>2</v>
      </c>
      <c r="D3" t="s">
        <v>108</v>
      </c>
      <c r="E3" t="s">
        <v>11</v>
      </c>
      <c r="F3">
        <v>99</v>
      </c>
      <c r="G3" t="s">
        <v>12</v>
      </c>
      <c r="H3" s="1">
        <v>8.9340277777777779E-4</v>
      </c>
      <c r="J3" s="1"/>
      <c r="K3" s="18">
        <v>0</v>
      </c>
      <c r="N3" s="18">
        <f>IFERROR(VLOOKUP(B3,AthListWomen[],1,FALSE),0)</f>
        <v>68324</v>
      </c>
      <c r="O3" s="18">
        <f t="shared" ref="O3:O50" si="0">IF(N3&gt;0,IF(A3&gt;0,IF(A3&lt;999,IF(A3=A2,IF(N2&gt;0,O2,O2+1),IF(A2=A1,O2+2,O2+1)),0),O2),O2)</f>
        <v>1</v>
      </c>
    </row>
    <row r="4" spans="1:15" x14ac:dyDescent="0.25">
      <c r="A4">
        <v>2</v>
      </c>
      <c r="B4">
        <v>66876</v>
      </c>
      <c r="C4">
        <v>49</v>
      </c>
      <c r="D4" t="s">
        <v>103</v>
      </c>
      <c r="E4" t="s">
        <v>40</v>
      </c>
      <c r="F4">
        <v>0</v>
      </c>
      <c r="G4" t="s">
        <v>12</v>
      </c>
      <c r="H4" s="1">
        <v>9.0046296296296304E-4</v>
      </c>
      <c r="J4" s="1"/>
      <c r="K4" s="18">
        <v>8.5299999999999994</v>
      </c>
      <c r="N4" s="18">
        <f>IFERROR(VLOOKUP(B4,AthListWomen[],1,FALSE),0)</f>
        <v>66876</v>
      </c>
      <c r="O4" s="18">
        <f t="shared" si="0"/>
        <v>2</v>
      </c>
    </row>
    <row r="5" spans="1:15" x14ac:dyDescent="0.25">
      <c r="A5">
        <v>3</v>
      </c>
      <c r="B5">
        <v>67580</v>
      </c>
      <c r="C5">
        <v>39</v>
      </c>
      <c r="D5" t="s">
        <v>100</v>
      </c>
      <c r="E5" t="s">
        <v>40</v>
      </c>
      <c r="F5">
        <v>99</v>
      </c>
      <c r="G5" t="s">
        <v>12</v>
      </c>
      <c r="H5" s="1">
        <v>9.0185185185185192E-4</v>
      </c>
      <c r="J5" s="1"/>
      <c r="K5" s="18">
        <v>10.210000000000001</v>
      </c>
      <c r="N5" s="18">
        <f>IFERROR(VLOOKUP(B5,AthListWomen[],1,FALSE),0)</f>
        <v>67580</v>
      </c>
      <c r="O5" s="18">
        <f t="shared" si="0"/>
        <v>3</v>
      </c>
    </row>
    <row r="6" spans="1:15" x14ac:dyDescent="0.25">
      <c r="A6">
        <v>4</v>
      </c>
      <c r="B6">
        <v>65967</v>
      </c>
      <c r="C6">
        <v>10</v>
      </c>
      <c r="D6" t="s">
        <v>111</v>
      </c>
      <c r="E6" t="s">
        <v>14</v>
      </c>
      <c r="F6">
        <v>99</v>
      </c>
      <c r="G6" t="s">
        <v>12</v>
      </c>
      <c r="H6" s="1">
        <v>9.043981481481481E-4</v>
      </c>
      <c r="J6" s="1"/>
      <c r="K6" s="18">
        <v>13.29</v>
      </c>
      <c r="N6" s="18">
        <f>IFERROR(VLOOKUP(B6,AthListWomen[],1,FALSE),0)</f>
        <v>65967</v>
      </c>
      <c r="O6" s="18">
        <f t="shared" si="0"/>
        <v>4</v>
      </c>
    </row>
    <row r="7" spans="1:15" x14ac:dyDescent="0.25">
      <c r="A7">
        <v>5</v>
      </c>
      <c r="B7">
        <v>65537</v>
      </c>
      <c r="C7">
        <v>47</v>
      </c>
      <c r="D7" t="s">
        <v>115</v>
      </c>
      <c r="E7" t="s">
        <v>14</v>
      </c>
      <c r="F7">
        <v>0</v>
      </c>
      <c r="G7" t="s">
        <v>12</v>
      </c>
      <c r="H7" s="1">
        <v>9.0844907407407411E-4</v>
      </c>
      <c r="J7" s="1"/>
      <c r="K7" s="18">
        <v>18.190000000000001</v>
      </c>
      <c r="N7" s="18">
        <f>IFERROR(VLOOKUP(B7,AthListWomen[],1,FALSE),0)</f>
        <v>65537</v>
      </c>
      <c r="O7" s="18">
        <f t="shared" si="0"/>
        <v>5</v>
      </c>
    </row>
    <row r="8" spans="1:15" x14ac:dyDescent="0.25">
      <c r="A8">
        <v>6</v>
      </c>
      <c r="B8">
        <v>80089</v>
      </c>
      <c r="C8">
        <v>13</v>
      </c>
      <c r="D8" t="s">
        <v>109</v>
      </c>
      <c r="E8" t="s">
        <v>14</v>
      </c>
      <c r="F8">
        <v>99</v>
      </c>
      <c r="G8" t="s">
        <v>12</v>
      </c>
      <c r="H8" s="1">
        <v>9.1250000000000001E-4</v>
      </c>
      <c r="J8" s="1"/>
      <c r="K8" s="18">
        <v>23.09</v>
      </c>
      <c r="N8" s="18">
        <f>IFERROR(VLOOKUP(B8,AthListWomen[],1,FALSE),0)</f>
        <v>80089</v>
      </c>
      <c r="O8" s="18">
        <f t="shared" si="0"/>
        <v>6</v>
      </c>
    </row>
    <row r="9" spans="1:15" x14ac:dyDescent="0.25">
      <c r="A9">
        <v>7</v>
      </c>
      <c r="B9">
        <v>67578</v>
      </c>
      <c r="C9">
        <v>25</v>
      </c>
      <c r="D9" t="s">
        <v>120</v>
      </c>
      <c r="E9" t="s">
        <v>40</v>
      </c>
      <c r="F9">
        <v>99</v>
      </c>
      <c r="G9" t="s">
        <v>12</v>
      </c>
      <c r="H9" s="1">
        <v>9.1782407407407405E-4</v>
      </c>
      <c r="J9" s="1"/>
      <c r="K9" s="18">
        <v>29.52</v>
      </c>
      <c r="N9" s="18">
        <f>IFERROR(VLOOKUP(B9,AthListWomen[],1,FALSE),0)</f>
        <v>67578</v>
      </c>
      <c r="O9" s="18">
        <f t="shared" si="0"/>
        <v>7</v>
      </c>
    </row>
    <row r="10" spans="1:15" x14ac:dyDescent="0.25">
      <c r="A10">
        <v>8</v>
      </c>
      <c r="B10">
        <v>70393</v>
      </c>
      <c r="C10">
        <v>12</v>
      </c>
      <c r="D10" t="s">
        <v>135</v>
      </c>
      <c r="E10" t="s">
        <v>16</v>
      </c>
      <c r="F10">
        <v>99</v>
      </c>
      <c r="G10" t="s">
        <v>12</v>
      </c>
      <c r="H10" s="1">
        <v>9.2129629629629636E-4</v>
      </c>
      <c r="J10" s="1"/>
      <c r="K10" s="18">
        <v>33.72</v>
      </c>
      <c r="N10" s="18">
        <f>IFERROR(VLOOKUP(B10,AthListWomen[],1,FALSE),0)</f>
        <v>70393</v>
      </c>
      <c r="O10" s="18">
        <f t="shared" si="0"/>
        <v>8</v>
      </c>
    </row>
    <row r="11" spans="1:15" x14ac:dyDescent="0.25">
      <c r="A11">
        <v>9</v>
      </c>
      <c r="B11">
        <v>69913</v>
      </c>
      <c r="C11">
        <v>1</v>
      </c>
      <c r="D11" t="s">
        <v>131</v>
      </c>
      <c r="E11" t="s">
        <v>14</v>
      </c>
      <c r="F11">
        <v>99</v>
      </c>
      <c r="G11" t="s">
        <v>12</v>
      </c>
      <c r="H11" s="1">
        <v>9.2141203703703699E-4</v>
      </c>
      <c r="J11" s="1"/>
      <c r="K11" s="18">
        <v>33.86</v>
      </c>
      <c r="N11" s="18">
        <f>IFERROR(VLOOKUP(B11,AthListWomen[],1,FALSE),0)</f>
        <v>69913</v>
      </c>
      <c r="O11" s="18">
        <f t="shared" si="0"/>
        <v>9</v>
      </c>
    </row>
    <row r="12" spans="1:15" x14ac:dyDescent="0.25">
      <c r="A12">
        <v>10</v>
      </c>
      <c r="B12">
        <v>64969</v>
      </c>
      <c r="C12">
        <v>7</v>
      </c>
      <c r="D12" t="s">
        <v>112</v>
      </c>
      <c r="E12" t="s">
        <v>113</v>
      </c>
      <c r="F12">
        <v>99</v>
      </c>
      <c r="G12" t="s">
        <v>12</v>
      </c>
      <c r="H12" s="1">
        <v>9.2615740740740755E-4</v>
      </c>
      <c r="J12" s="1"/>
      <c r="K12" s="18">
        <v>39.6</v>
      </c>
      <c r="N12" s="18">
        <f>IFERROR(VLOOKUP(B12,AthListWomen[],1,FALSE),0)</f>
        <v>64969</v>
      </c>
      <c r="O12" s="18">
        <f t="shared" si="0"/>
        <v>10</v>
      </c>
    </row>
    <row r="13" spans="1:15" x14ac:dyDescent="0.25">
      <c r="A13">
        <v>10</v>
      </c>
      <c r="B13">
        <v>65210</v>
      </c>
      <c r="C13">
        <v>17</v>
      </c>
      <c r="D13" t="s">
        <v>107</v>
      </c>
      <c r="E13" t="s">
        <v>14</v>
      </c>
      <c r="F13">
        <v>99</v>
      </c>
      <c r="G13" t="s">
        <v>12</v>
      </c>
      <c r="H13" s="1">
        <v>9.2615740740740755E-4</v>
      </c>
      <c r="J13" s="1"/>
      <c r="K13" s="18">
        <v>39.6</v>
      </c>
      <c r="N13" s="18">
        <f>IFERROR(VLOOKUP(B13,AthListWomen[],1,FALSE),0)</f>
        <v>65210</v>
      </c>
      <c r="O13" s="18">
        <f t="shared" si="0"/>
        <v>10</v>
      </c>
    </row>
    <row r="14" spans="1:15" x14ac:dyDescent="0.25">
      <c r="A14">
        <v>12</v>
      </c>
      <c r="B14">
        <v>72126</v>
      </c>
      <c r="C14">
        <v>4</v>
      </c>
      <c r="D14" t="s">
        <v>114</v>
      </c>
      <c r="E14" t="s">
        <v>33</v>
      </c>
      <c r="F14">
        <v>99</v>
      </c>
      <c r="G14" t="s">
        <v>12</v>
      </c>
      <c r="H14" s="1">
        <v>9.2858796296296298E-4</v>
      </c>
      <c r="J14" s="1"/>
      <c r="K14" s="18">
        <v>42.53</v>
      </c>
      <c r="N14" s="18">
        <f>IFERROR(VLOOKUP(B14,AthListWomen[],1,FALSE),0)</f>
        <v>72126</v>
      </c>
      <c r="O14" s="18">
        <f t="shared" si="0"/>
        <v>12</v>
      </c>
    </row>
    <row r="15" spans="1:15" x14ac:dyDescent="0.25">
      <c r="A15">
        <v>12</v>
      </c>
      <c r="B15">
        <v>67229</v>
      </c>
      <c r="C15">
        <v>19</v>
      </c>
      <c r="D15" t="s">
        <v>105</v>
      </c>
      <c r="E15" t="s">
        <v>14</v>
      </c>
      <c r="F15">
        <v>99</v>
      </c>
      <c r="G15" t="s">
        <v>12</v>
      </c>
      <c r="H15" s="1">
        <v>9.2858796296296298E-4</v>
      </c>
      <c r="J15" s="1"/>
      <c r="K15" s="18">
        <v>42.53</v>
      </c>
      <c r="N15" s="18">
        <f>IFERROR(VLOOKUP(B15,AthListWomen[],1,FALSE),0)</f>
        <v>67229</v>
      </c>
      <c r="O15" s="18">
        <f t="shared" si="0"/>
        <v>12</v>
      </c>
    </row>
    <row r="16" spans="1:15" x14ac:dyDescent="0.25">
      <c r="A16">
        <v>14</v>
      </c>
      <c r="B16">
        <v>65467</v>
      </c>
      <c r="C16">
        <v>38</v>
      </c>
      <c r="D16" t="s">
        <v>126</v>
      </c>
      <c r="E16" t="s">
        <v>40</v>
      </c>
      <c r="F16">
        <v>0</v>
      </c>
      <c r="G16" t="s">
        <v>12</v>
      </c>
      <c r="H16" s="1">
        <v>9.3217592592592603E-4</v>
      </c>
      <c r="J16" s="1"/>
      <c r="K16" s="18">
        <v>46.87</v>
      </c>
      <c r="N16" s="18">
        <f>IFERROR(VLOOKUP(B16,AthListWomen[],1,FALSE),0)</f>
        <v>65467</v>
      </c>
      <c r="O16" s="18">
        <f t="shared" si="0"/>
        <v>14</v>
      </c>
    </row>
    <row r="17" spans="1:15" x14ac:dyDescent="0.25">
      <c r="A17">
        <v>15</v>
      </c>
      <c r="B17">
        <v>67150</v>
      </c>
      <c r="C17">
        <v>34</v>
      </c>
      <c r="D17" t="s">
        <v>161</v>
      </c>
      <c r="E17" t="s">
        <v>25</v>
      </c>
      <c r="F17">
        <v>0</v>
      </c>
      <c r="G17" t="s">
        <v>12</v>
      </c>
      <c r="H17" s="1">
        <v>9.3564814814814812E-4</v>
      </c>
      <c r="J17" s="1"/>
      <c r="K17" s="18">
        <v>51.07</v>
      </c>
      <c r="N17" s="18">
        <f>IFERROR(VLOOKUP(B17,AthListWomen[],1,FALSE),0)</f>
        <v>67150</v>
      </c>
      <c r="O17" s="18">
        <f t="shared" si="0"/>
        <v>15</v>
      </c>
    </row>
    <row r="18" spans="1:15" x14ac:dyDescent="0.25">
      <c r="A18">
        <v>16</v>
      </c>
      <c r="B18">
        <v>81597</v>
      </c>
      <c r="C18">
        <v>37</v>
      </c>
      <c r="D18" t="s">
        <v>121</v>
      </c>
      <c r="E18" t="s">
        <v>29</v>
      </c>
      <c r="F18">
        <v>99</v>
      </c>
      <c r="G18" t="s">
        <v>12</v>
      </c>
      <c r="H18" s="1">
        <v>9.3750000000000007E-4</v>
      </c>
      <c r="J18" s="1"/>
      <c r="K18" s="18">
        <v>53.31</v>
      </c>
      <c r="N18" s="18">
        <f>IFERROR(VLOOKUP(B18,AthListWomen[],1,FALSE),0)</f>
        <v>81597</v>
      </c>
      <c r="O18" s="18">
        <f t="shared" si="0"/>
        <v>16</v>
      </c>
    </row>
    <row r="19" spans="1:15" x14ac:dyDescent="0.25">
      <c r="A19">
        <v>17</v>
      </c>
      <c r="B19">
        <v>69314</v>
      </c>
      <c r="C19">
        <v>5</v>
      </c>
      <c r="D19" t="s">
        <v>110</v>
      </c>
      <c r="E19" t="s">
        <v>29</v>
      </c>
      <c r="F19">
        <v>99</v>
      </c>
      <c r="G19" t="s">
        <v>12</v>
      </c>
      <c r="H19" s="1">
        <v>9.4456018518518532E-4</v>
      </c>
      <c r="J19" s="1"/>
      <c r="K19" s="18">
        <v>61.84</v>
      </c>
      <c r="N19" s="18">
        <f>IFERROR(VLOOKUP(B19,AthListWomen[],1,FALSE),0)</f>
        <v>69314</v>
      </c>
      <c r="O19" s="18">
        <f t="shared" si="0"/>
        <v>17</v>
      </c>
    </row>
    <row r="20" spans="1:15" x14ac:dyDescent="0.25">
      <c r="A20">
        <v>18</v>
      </c>
      <c r="B20">
        <v>69967</v>
      </c>
      <c r="C20">
        <v>9</v>
      </c>
      <c r="D20" t="s">
        <v>123</v>
      </c>
      <c r="E20" t="s">
        <v>14</v>
      </c>
      <c r="F20">
        <v>99</v>
      </c>
      <c r="G20" t="s">
        <v>12</v>
      </c>
      <c r="H20" s="1">
        <v>9.4641203703703695E-4</v>
      </c>
      <c r="J20" s="1"/>
      <c r="K20" s="18">
        <v>64.08</v>
      </c>
      <c r="N20" s="18">
        <f>IFERROR(VLOOKUP(B20,AthListWomen[],1,FALSE),0)</f>
        <v>69967</v>
      </c>
      <c r="O20" s="18">
        <f t="shared" si="0"/>
        <v>18</v>
      </c>
    </row>
    <row r="21" spans="1:15" x14ac:dyDescent="0.25">
      <c r="A21">
        <v>19</v>
      </c>
      <c r="B21">
        <v>67174</v>
      </c>
      <c r="C21">
        <v>14</v>
      </c>
      <c r="D21" t="s">
        <v>101</v>
      </c>
      <c r="E21" t="s">
        <v>76</v>
      </c>
      <c r="F21">
        <v>99</v>
      </c>
      <c r="G21" t="s">
        <v>12</v>
      </c>
      <c r="H21" s="1">
        <v>9.4675925925925917E-4</v>
      </c>
      <c r="J21" s="1"/>
      <c r="K21" s="18">
        <v>64.5</v>
      </c>
      <c r="N21" s="18">
        <f>IFERROR(VLOOKUP(B21,AthListWomen[],1,FALSE),0)</f>
        <v>67174</v>
      </c>
      <c r="O21" s="18">
        <f t="shared" si="0"/>
        <v>19</v>
      </c>
    </row>
    <row r="22" spans="1:15" x14ac:dyDescent="0.25">
      <c r="A22">
        <v>20</v>
      </c>
      <c r="B22">
        <v>78054</v>
      </c>
      <c r="C22">
        <v>20</v>
      </c>
      <c r="D22" t="s">
        <v>158</v>
      </c>
      <c r="E22" t="s">
        <v>16</v>
      </c>
      <c r="F22">
        <v>99</v>
      </c>
      <c r="G22" t="s">
        <v>12</v>
      </c>
      <c r="H22" s="1">
        <v>9.5023148148148159E-4</v>
      </c>
      <c r="J22" s="1"/>
      <c r="K22" s="18">
        <v>68.7</v>
      </c>
      <c r="N22" s="18">
        <f>IFERROR(VLOOKUP(B22,AthListWomen[],1,FALSE),0)</f>
        <v>78054</v>
      </c>
      <c r="O22" s="18">
        <f t="shared" si="0"/>
        <v>20</v>
      </c>
    </row>
    <row r="23" spans="1:15" x14ac:dyDescent="0.25">
      <c r="A23">
        <v>21</v>
      </c>
      <c r="B23">
        <v>70236</v>
      </c>
      <c r="C23">
        <v>41</v>
      </c>
      <c r="D23" t="s">
        <v>157</v>
      </c>
      <c r="E23" t="s">
        <v>16</v>
      </c>
      <c r="F23">
        <v>0</v>
      </c>
      <c r="G23" t="s">
        <v>12</v>
      </c>
      <c r="H23" s="1">
        <v>9.517361111111111E-4</v>
      </c>
      <c r="J23" s="1"/>
      <c r="K23" s="18">
        <v>70.52</v>
      </c>
      <c r="N23" s="18">
        <f>IFERROR(VLOOKUP(B23,AthListWomen[],1,FALSE),0)</f>
        <v>70236</v>
      </c>
      <c r="O23" s="18">
        <f t="shared" si="0"/>
        <v>21</v>
      </c>
    </row>
    <row r="24" spans="1:15" x14ac:dyDescent="0.25">
      <c r="A24">
        <v>22</v>
      </c>
      <c r="B24">
        <v>65268</v>
      </c>
      <c r="C24">
        <v>21</v>
      </c>
      <c r="D24" t="s">
        <v>125</v>
      </c>
      <c r="E24" t="s">
        <v>33</v>
      </c>
      <c r="F24">
        <v>99</v>
      </c>
      <c r="G24" t="s">
        <v>12</v>
      </c>
      <c r="H24" s="1">
        <v>9.5208333333333332E-4</v>
      </c>
      <c r="J24" s="1"/>
      <c r="K24" s="18">
        <v>70.94</v>
      </c>
      <c r="N24" s="18">
        <f>IFERROR(VLOOKUP(B24,AthListWomen[],1,FALSE),0)</f>
        <v>65268</v>
      </c>
      <c r="O24" s="18">
        <f t="shared" si="0"/>
        <v>22</v>
      </c>
    </row>
    <row r="25" spans="1:15" x14ac:dyDescent="0.25">
      <c r="A25">
        <v>23</v>
      </c>
      <c r="B25">
        <v>65161</v>
      </c>
      <c r="C25">
        <v>31</v>
      </c>
      <c r="D25" t="s">
        <v>104</v>
      </c>
      <c r="E25" t="s">
        <v>14</v>
      </c>
      <c r="F25">
        <v>0</v>
      </c>
      <c r="G25" t="s">
        <v>12</v>
      </c>
      <c r="H25" s="1">
        <v>9.5497685185185182E-4</v>
      </c>
      <c r="J25" s="1"/>
      <c r="K25" s="18">
        <v>74.430000000000007</v>
      </c>
      <c r="N25" s="18">
        <f>IFERROR(VLOOKUP(B25,AthListWomen[],1,FALSE),0)</f>
        <v>65161</v>
      </c>
      <c r="O25" s="18">
        <f t="shared" si="0"/>
        <v>23</v>
      </c>
    </row>
    <row r="26" spans="1:15" x14ac:dyDescent="0.25">
      <c r="A26">
        <v>24</v>
      </c>
      <c r="B26">
        <v>65336</v>
      </c>
      <c r="C26">
        <v>26</v>
      </c>
      <c r="D26" t="s">
        <v>140</v>
      </c>
      <c r="E26" t="s">
        <v>113</v>
      </c>
      <c r="F26">
        <v>99</v>
      </c>
      <c r="G26" t="s">
        <v>12</v>
      </c>
      <c r="H26" s="1">
        <v>9.5717592592592599E-4</v>
      </c>
      <c r="J26" s="1"/>
      <c r="K26" s="18">
        <v>77.09</v>
      </c>
      <c r="N26" s="18">
        <f>IFERROR(VLOOKUP(B26,AthListWomen[],1,FALSE),0)</f>
        <v>65336</v>
      </c>
      <c r="O26" s="18">
        <f t="shared" si="0"/>
        <v>24</v>
      </c>
    </row>
    <row r="27" spans="1:15" x14ac:dyDescent="0.25">
      <c r="A27">
        <v>25</v>
      </c>
      <c r="B27">
        <v>64984</v>
      </c>
      <c r="C27">
        <v>36</v>
      </c>
      <c r="D27" t="s">
        <v>122</v>
      </c>
      <c r="E27" t="s">
        <v>14</v>
      </c>
      <c r="F27">
        <v>0</v>
      </c>
      <c r="G27" t="s">
        <v>12</v>
      </c>
      <c r="H27" s="1">
        <v>9.5729166666666673E-4</v>
      </c>
      <c r="J27" s="1"/>
      <c r="K27" s="18">
        <v>77.23</v>
      </c>
      <c r="N27" s="18">
        <f>IFERROR(VLOOKUP(B27,AthListWomen[],1,FALSE),0)</f>
        <v>64984</v>
      </c>
      <c r="O27" s="18">
        <f t="shared" si="0"/>
        <v>25</v>
      </c>
    </row>
    <row r="28" spans="1:15" x14ac:dyDescent="0.25">
      <c r="A28">
        <v>26</v>
      </c>
      <c r="B28">
        <v>65471</v>
      </c>
      <c r="C28">
        <v>6</v>
      </c>
      <c r="D28" t="s">
        <v>117</v>
      </c>
      <c r="E28" t="s">
        <v>14</v>
      </c>
      <c r="F28">
        <v>99</v>
      </c>
      <c r="G28" t="s">
        <v>12</v>
      </c>
      <c r="H28" s="1">
        <v>9.6076388888888893E-4</v>
      </c>
      <c r="J28" s="1"/>
      <c r="K28" s="18">
        <v>81.430000000000007</v>
      </c>
      <c r="N28" s="18">
        <f>IFERROR(VLOOKUP(B28,AthListWomen[],1,FALSE),0)</f>
        <v>65471</v>
      </c>
      <c r="O28" s="18">
        <f t="shared" si="0"/>
        <v>26</v>
      </c>
    </row>
    <row r="29" spans="1:15" x14ac:dyDescent="0.25">
      <c r="A29">
        <v>27</v>
      </c>
      <c r="B29">
        <v>65043</v>
      </c>
      <c r="C29">
        <v>11</v>
      </c>
      <c r="D29" t="s">
        <v>130</v>
      </c>
      <c r="E29" t="s">
        <v>113</v>
      </c>
      <c r="F29">
        <v>99</v>
      </c>
      <c r="G29" t="s">
        <v>12</v>
      </c>
      <c r="H29" s="1">
        <v>9.6273148148148151E-4</v>
      </c>
      <c r="J29" s="1"/>
      <c r="K29" s="18">
        <v>83.81</v>
      </c>
      <c r="N29" s="18">
        <f>IFERROR(VLOOKUP(B29,AthListWomen[],1,FALSE),0)</f>
        <v>65043</v>
      </c>
      <c r="O29" s="18">
        <f t="shared" si="0"/>
        <v>27</v>
      </c>
    </row>
    <row r="30" spans="1:15" x14ac:dyDescent="0.25">
      <c r="A30">
        <v>28</v>
      </c>
      <c r="B30">
        <v>65243</v>
      </c>
      <c r="C30">
        <v>33</v>
      </c>
      <c r="D30" t="s">
        <v>124</v>
      </c>
      <c r="E30" t="s">
        <v>84</v>
      </c>
      <c r="F30">
        <v>0</v>
      </c>
      <c r="G30" t="s">
        <v>12</v>
      </c>
      <c r="H30" s="1">
        <v>9.6481481481481472E-4</v>
      </c>
      <c r="J30" s="1"/>
      <c r="K30" s="18">
        <v>86.33</v>
      </c>
      <c r="N30" s="18">
        <f>IFERROR(VLOOKUP(B30,AthListWomen[],1,FALSE),0)</f>
        <v>65243</v>
      </c>
      <c r="O30" s="18">
        <f t="shared" si="0"/>
        <v>28</v>
      </c>
    </row>
    <row r="31" spans="1:15" x14ac:dyDescent="0.25">
      <c r="A31">
        <v>29</v>
      </c>
      <c r="B31">
        <v>65533</v>
      </c>
      <c r="C31">
        <v>16</v>
      </c>
      <c r="D31" t="s">
        <v>133</v>
      </c>
      <c r="E31" t="s">
        <v>14</v>
      </c>
      <c r="F31">
        <v>99</v>
      </c>
      <c r="G31" t="s">
        <v>12</v>
      </c>
      <c r="H31" s="1">
        <v>9.6724537037037037E-4</v>
      </c>
      <c r="J31" s="1"/>
      <c r="K31" s="18">
        <v>89.27</v>
      </c>
      <c r="N31" s="18">
        <f>IFERROR(VLOOKUP(B31,AthListWomen[],1,FALSE),0)</f>
        <v>65533</v>
      </c>
      <c r="O31" s="18">
        <f t="shared" si="0"/>
        <v>29</v>
      </c>
    </row>
    <row r="32" spans="1:15" x14ac:dyDescent="0.25">
      <c r="A32">
        <v>30</v>
      </c>
      <c r="B32">
        <v>65947</v>
      </c>
      <c r="C32">
        <v>23</v>
      </c>
      <c r="D32" t="s">
        <v>118</v>
      </c>
      <c r="E32" t="s">
        <v>22</v>
      </c>
      <c r="F32">
        <v>99</v>
      </c>
      <c r="G32" t="s">
        <v>12</v>
      </c>
      <c r="H32" s="1">
        <v>9.6840277777777777E-4</v>
      </c>
      <c r="J32" s="1"/>
      <c r="K32" s="18">
        <v>90.66</v>
      </c>
      <c r="N32" s="18">
        <f>IFERROR(VLOOKUP(B32,AthListWomen[],1,FALSE),0)</f>
        <v>65947</v>
      </c>
      <c r="O32" s="18">
        <f t="shared" si="0"/>
        <v>30</v>
      </c>
    </row>
    <row r="33" spans="1:15" x14ac:dyDescent="0.25">
      <c r="A33">
        <v>31</v>
      </c>
      <c r="B33">
        <v>66022</v>
      </c>
      <c r="C33">
        <v>24</v>
      </c>
      <c r="D33" t="s">
        <v>132</v>
      </c>
      <c r="E33" t="s">
        <v>27</v>
      </c>
      <c r="F33">
        <v>99</v>
      </c>
      <c r="G33" t="s">
        <v>12</v>
      </c>
      <c r="H33" s="1">
        <v>9.8391203703703705E-4</v>
      </c>
      <c r="J33" s="1"/>
      <c r="K33" s="18">
        <v>109.41</v>
      </c>
      <c r="N33" s="18">
        <f>IFERROR(VLOOKUP(B33,AthListWomen[],1,FALSE),0)</f>
        <v>66022</v>
      </c>
      <c r="O33" s="18">
        <f t="shared" si="0"/>
        <v>31</v>
      </c>
    </row>
    <row r="34" spans="1:15" x14ac:dyDescent="0.25">
      <c r="A34">
        <v>32</v>
      </c>
      <c r="B34">
        <v>65855</v>
      </c>
      <c r="C34">
        <v>3</v>
      </c>
      <c r="D34" t="s">
        <v>152</v>
      </c>
      <c r="E34" t="s">
        <v>22</v>
      </c>
      <c r="F34">
        <v>99</v>
      </c>
      <c r="G34" t="s">
        <v>12</v>
      </c>
      <c r="H34" s="1">
        <v>9.9317129629629625E-4</v>
      </c>
      <c r="J34" s="1"/>
      <c r="K34" s="18">
        <v>120.61</v>
      </c>
      <c r="N34" s="18">
        <f>IFERROR(VLOOKUP(B34,AthListWomen[],1,FALSE),0)</f>
        <v>65855</v>
      </c>
      <c r="O34" s="18">
        <f t="shared" si="0"/>
        <v>32</v>
      </c>
    </row>
    <row r="35" spans="1:15" x14ac:dyDescent="0.25">
      <c r="A35">
        <v>33</v>
      </c>
      <c r="B35">
        <v>65072</v>
      </c>
      <c r="C35">
        <v>48</v>
      </c>
      <c r="D35" t="s">
        <v>138</v>
      </c>
      <c r="E35" t="s">
        <v>33</v>
      </c>
      <c r="F35">
        <v>0</v>
      </c>
      <c r="G35" t="s">
        <v>12</v>
      </c>
      <c r="H35" s="1">
        <v>1.0033564814814816E-3</v>
      </c>
      <c r="J35" s="1"/>
      <c r="K35" s="18">
        <v>132.91999999999999</v>
      </c>
      <c r="N35" s="18">
        <f>IFERROR(VLOOKUP(B35,AthListWomen[],1,FALSE),0)</f>
        <v>65072</v>
      </c>
      <c r="O35" s="18">
        <f t="shared" si="0"/>
        <v>33</v>
      </c>
    </row>
    <row r="36" spans="1:15" x14ac:dyDescent="0.25">
      <c r="A36">
        <v>34</v>
      </c>
      <c r="B36">
        <v>67107</v>
      </c>
      <c r="C36">
        <v>43</v>
      </c>
      <c r="D36" t="s">
        <v>160</v>
      </c>
      <c r="E36" t="s">
        <v>37</v>
      </c>
      <c r="F36">
        <v>0</v>
      </c>
      <c r="G36" t="s">
        <v>12</v>
      </c>
      <c r="H36" s="1">
        <v>1.0129629629629631E-3</v>
      </c>
      <c r="J36" s="1"/>
      <c r="K36" s="18">
        <v>144.53</v>
      </c>
      <c r="N36" s="18">
        <f>IFERROR(VLOOKUP(B36,AthListWomen[],1,FALSE),0)</f>
        <v>67107</v>
      </c>
      <c r="O36" s="18">
        <f t="shared" si="0"/>
        <v>34</v>
      </c>
    </row>
    <row r="37" spans="1:15" x14ac:dyDescent="0.25">
      <c r="A37">
        <v>35</v>
      </c>
      <c r="B37">
        <v>74210</v>
      </c>
      <c r="C37">
        <v>45</v>
      </c>
      <c r="D37" t="s">
        <v>154</v>
      </c>
      <c r="E37" t="s">
        <v>40</v>
      </c>
      <c r="F37">
        <v>0</v>
      </c>
      <c r="G37" t="s">
        <v>12</v>
      </c>
      <c r="H37" s="1">
        <v>1.0204861111111111E-3</v>
      </c>
      <c r="J37" s="1"/>
      <c r="K37" s="18">
        <v>153.63</v>
      </c>
      <c r="N37" s="18">
        <f>IFERROR(VLOOKUP(B37,AthListWomen[],1,FALSE),0)</f>
        <v>74210</v>
      </c>
      <c r="O37" s="18">
        <f t="shared" si="0"/>
        <v>35</v>
      </c>
    </row>
    <row r="38" spans="1:15" x14ac:dyDescent="0.25">
      <c r="A38">
        <v>36</v>
      </c>
      <c r="B38">
        <v>67228</v>
      </c>
      <c r="C38">
        <v>44</v>
      </c>
      <c r="D38" t="s">
        <v>127</v>
      </c>
      <c r="E38" t="s">
        <v>37</v>
      </c>
      <c r="F38">
        <v>0</v>
      </c>
      <c r="G38" t="s">
        <v>12</v>
      </c>
      <c r="H38" s="1">
        <v>1.0215277777777779E-3</v>
      </c>
      <c r="J38" s="1"/>
      <c r="K38" s="18">
        <v>154.88999999999999</v>
      </c>
      <c r="N38" s="18">
        <f>IFERROR(VLOOKUP(B38,AthListWomen[],1,FALSE),0)</f>
        <v>67228</v>
      </c>
      <c r="O38" s="18">
        <f t="shared" si="0"/>
        <v>36</v>
      </c>
    </row>
    <row r="39" spans="1:15" x14ac:dyDescent="0.25">
      <c r="A39">
        <v>37</v>
      </c>
      <c r="B39">
        <v>66910</v>
      </c>
      <c r="C39">
        <v>40</v>
      </c>
      <c r="D39" t="s">
        <v>136</v>
      </c>
      <c r="E39" t="s">
        <v>40</v>
      </c>
      <c r="F39">
        <v>0</v>
      </c>
      <c r="G39" t="s">
        <v>12</v>
      </c>
      <c r="H39" s="1">
        <v>1.0266203703703702E-3</v>
      </c>
      <c r="J39" s="1"/>
      <c r="K39" s="18">
        <v>161.04</v>
      </c>
      <c r="N39" s="18">
        <f>IFERROR(VLOOKUP(B39,AthListWomen[],1,FALSE),0)</f>
        <v>66910</v>
      </c>
      <c r="O39" s="18">
        <f t="shared" si="0"/>
        <v>37</v>
      </c>
    </row>
    <row r="40" spans="1:15" x14ac:dyDescent="0.25">
      <c r="A40">
        <v>38</v>
      </c>
      <c r="B40">
        <v>72829</v>
      </c>
      <c r="C40">
        <v>30</v>
      </c>
      <c r="D40" t="s">
        <v>147</v>
      </c>
      <c r="E40" t="s">
        <v>148</v>
      </c>
      <c r="F40">
        <v>98</v>
      </c>
      <c r="G40" t="s">
        <v>43</v>
      </c>
      <c r="H40" s="1">
        <v>1.0361111111111111E-3</v>
      </c>
      <c r="J40" s="1"/>
      <c r="K40" s="18">
        <v>172.51</v>
      </c>
      <c r="N40" s="18">
        <f>IFERROR(VLOOKUP(B40,AthListWomen[],1,FALSE),0)</f>
        <v>0</v>
      </c>
      <c r="O40" s="18">
        <f t="shared" si="0"/>
        <v>37</v>
      </c>
    </row>
    <row r="41" spans="1:15" x14ac:dyDescent="0.25">
      <c r="A41">
        <v>39</v>
      </c>
      <c r="B41">
        <v>73438</v>
      </c>
      <c r="C41">
        <v>22</v>
      </c>
      <c r="D41" t="s">
        <v>143</v>
      </c>
      <c r="E41" t="s">
        <v>25</v>
      </c>
      <c r="F41">
        <v>99</v>
      </c>
      <c r="G41" t="s">
        <v>12</v>
      </c>
      <c r="H41" s="1">
        <v>1.0494212962962963E-3</v>
      </c>
      <c r="J41" s="1"/>
      <c r="K41" s="18">
        <v>188.6</v>
      </c>
      <c r="N41" s="18">
        <f>IFERROR(VLOOKUP(B41,AthListWomen[],1,FALSE),0)</f>
        <v>73438</v>
      </c>
      <c r="O41" s="18">
        <f t="shared" si="0"/>
        <v>38</v>
      </c>
    </row>
    <row r="42" spans="1:15" x14ac:dyDescent="0.25">
      <c r="A42">
        <v>40</v>
      </c>
      <c r="B42">
        <v>70406</v>
      </c>
      <c r="C42">
        <v>29</v>
      </c>
      <c r="D42" t="s">
        <v>146</v>
      </c>
      <c r="E42" t="s">
        <v>33</v>
      </c>
      <c r="F42">
        <v>99</v>
      </c>
      <c r="G42" t="s">
        <v>12</v>
      </c>
      <c r="H42" s="1">
        <v>1.0907407407407409E-3</v>
      </c>
      <c r="J42" s="1"/>
      <c r="K42" s="18">
        <v>238.55</v>
      </c>
      <c r="N42" s="18">
        <f>IFERROR(VLOOKUP(B42,AthListWomen[],1,FALSE),0)</f>
        <v>70406</v>
      </c>
      <c r="O42" s="18">
        <f t="shared" si="0"/>
        <v>39</v>
      </c>
    </row>
    <row r="43" spans="1:15" x14ac:dyDescent="0.25">
      <c r="A43">
        <v>999</v>
      </c>
      <c r="B43">
        <v>65802</v>
      </c>
      <c r="C43">
        <v>8</v>
      </c>
      <c r="D43" t="s">
        <v>106</v>
      </c>
      <c r="E43" t="s">
        <v>29</v>
      </c>
      <c r="F43">
        <v>99</v>
      </c>
      <c r="G43" t="s">
        <v>12</v>
      </c>
      <c r="H43" t="s">
        <v>66</v>
      </c>
      <c r="K43" s="18">
        <v>0</v>
      </c>
      <c r="N43" s="18">
        <f>IFERROR(VLOOKUP(B43,AthListWomen[],1,FALSE),0)</f>
        <v>65802</v>
      </c>
      <c r="O43" s="18">
        <f t="shared" si="0"/>
        <v>0</v>
      </c>
    </row>
    <row r="44" spans="1:15" x14ac:dyDescent="0.25">
      <c r="A44">
        <v>999</v>
      </c>
      <c r="B44">
        <v>65985</v>
      </c>
      <c r="C44">
        <v>15</v>
      </c>
      <c r="D44" t="s">
        <v>102</v>
      </c>
      <c r="E44" t="s">
        <v>22</v>
      </c>
      <c r="F44">
        <v>99</v>
      </c>
      <c r="G44" t="s">
        <v>12</v>
      </c>
      <c r="H44" t="s">
        <v>66</v>
      </c>
      <c r="K44" s="18">
        <v>0</v>
      </c>
      <c r="N44" s="18">
        <f>IFERROR(VLOOKUP(B44,AthListWomen[],1,FALSE),0)</f>
        <v>65985</v>
      </c>
      <c r="O44" s="18">
        <f t="shared" si="0"/>
        <v>0</v>
      </c>
    </row>
    <row r="45" spans="1:15" x14ac:dyDescent="0.25">
      <c r="A45">
        <v>999</v>
      </c>
      <c r="B45">
        <v>65561</v>
      </c>
      <c r="C45">
        <v>18</v>
      </c>
      <c r="D45" t="s">
        <v>119</v>
      </c>
      <c r="E45" t="s">
        <v>25</v>
      </c>
      <c r="F45">
        <v>99</v>
      </c>
      <c r="G45" t="s">
        <v>12</v>
      </c>
      <c r="H45" t="s">
        <v>66</v>
      </c>
      <c r="K45" s="18">
        <v>0</v>
      </c>
      <c r="N45" s="18">
        <f>IFERROR(VLOOKUP(B45,AthListWomen[],1,FALSE),0)</f>
        <v>65561</v>
      </c>
      <c r="O45" s="18">
        <f t="shared" si="0"/>
        <v>0</v>
      </c>
    </row>
    <row r="46" spans="1:15" x14ac:dyDescent="0.25">
      <c r="A46">
        <v>999</v>
      </c>
      <c r="B46">
        <v>72124</v>
      </c>
      <c r="C46">
        <v>27</v>
      </c>
      <c r="D46" t="s">
        <v>159</v>
      </c>
      <c r="E46" t="s">
        <v>33</v>
      </c>
      <c r="F46">
        <v>99</v>
      </c>
      <c r="G46" t="s">
        <v>12</v>
      </c>
      <c r="H46" t="s">
        <v>66</v>
      </c>
      <c r="K46" s="18">
        <v>0</v>
      </c>
      <c r="N46" s="18">
        <f>IFERROR(VLOOKUP(B46,AthListWomen[],1,FALSE),0)</f>
        <v>72124</v>
      </c>
      <c r="O46" s="18">
        <f t="shared" si="0"/>
        <v>0</v>
      </c>
    </row>
    <row r="47" spans="1:15" x14ac:dyDescent="0.25">
      <c r="A47">
        <v>999</v>
      </c>
      <c r="B47">
        <v>65927</v>
      </c>
      <c r="C47">
        <v>28</v>
      </c>
      <c r="D47" t="s">
        <v>610</v>
      </c>
      <c r="E47" t="s">
        <v>27</v>
      </c>
      <c r="F47">
        <v>99</v>
      </c>
      <c r="G47" t="s">
        <v>12</v>
      </c>
      <c r="H47" t="s">
        <v>66</v>
      </c>
      <c r="K47" s="18">
        <v>0</v>
      </c>
      <c r="N47" s="18">
        <f>IFERROR(VLOOKUP(B47,AthListWomen[],1,FALSE),0)</f>
        <v>65927</v>
      </c>
      <c r="O47" s="18">
        <f t="shared" si="0"/>
        <v>0</v>
      </c>
    </row>
    <row r="48" spans="1:15" x14ac:dyDescent="0.25">
      <c r="A48">
        <v>999</v>
      </c>
      <c r="B48">
        <v>79003</v>
      </c>
      <c r="C48">
        <v>46</v>
      </c>
      <c r="D48" t="s">
        <v>153</v>
      </c>
      <c r="E48" t="s">
        <v>148</v>
      </c>
      <c r="F48">
        <v>0</v>
      </c>
      <c r="G48" t="s">
        <v>12</v>
      </c>
      <c r="H48" t="s">
        <v>66</v>
      </c>
      <c r="K48" s="18">
        <v>0</v>
      </c>
      <c r="N48" s="18">
        <f>IFERROR(VLOOKUP(B48,AthListWomen[],1,FALSE),0)</f>
        <v>0</v>
      </c>
      <c r="O48" s="18">
        <f t="shared" si="0"/>
        <v>0</v>
      </c>
    </row>
    <row r="49" spans="1:15" x14ac:dyDescent="0.25">
      <c r="A49">
        <v>999</v>
      </c>
      <c r="B49">
        <v>66984</v>
      </c>
      <c r="C49">
        <v>42</v>
      </c>
      <c r="D49" t="s">
        <v>139</v>
      </c>
      <c r="E49" t="s">
        <v>33</v>
      </c>
      <c r="F49">
        <v>0</v>
      </c>
      <c r="G49" t="s">
        <v>12</v>
      </c>
      <c r="H49" t="s">
        <v>66</v>
      </c>
      <c r="K49" s="18">
        <v>0</v>
      </c>
      <c r="N49" s="18">
        <f>IFERROR(VLOOKUP(B49,AthListWomen[],1,FALSE),0)</f>
        <v>66984</v>
      </c>
      <c r="O49" s="18">
        <f t="shared" si="0"/>
        <v>0</v>
      </c>
    </row>
    <row r="50" spans="1:15" x14ac:dyDescent="0.25">
      <c r="A50">
        <v>999</v>
      </c>
      <c r="B50">
        <v>66954</v>
      </c>
      <c r="C50">
        <v>35</v>
      </c>
      <c r="D50" t="s">
        <v>134</v>
      </c>
      <c r="E50" t="s">
        <v>16</v>
      </c>
      <c r="F50">
        <v>0</v>
      </c>
      <c r="G50" t="s">
        <v>12</v>
      </c>
      <c r="H50" t="s">
        <v>66</v>
      </c>
      <c r="K50" s="18">
        <v>0</v>
      </c>
      <c r="N50" s="18">
        <f>IFERROR(VLOOKUP(B50,AthListWomen[],1,FALSE),0)</f>
        <v>66954</v>
      </c>
      <c r="O50" s="18">
        <f t="shared" si="0"/>
        <v>0</v>
      </c>
    </row>
    <row r="51" spans="1:15" x14ac:dyDescent="0.25">
      <c r="A51" s="18">
        <v>999</v>
      </c>
      <c r="B51" s="18">
        <v>70993</v>
      </c>
      <c r="C51" s="18">
        <v>32</v>
      </c>
      <c r="D51" s="18" t="s">
        <v>141</v>
      </c>
      <c r="E51" s="18" t="s">
        <v>40</v>
      </c>
      <c r="F51" s="18">
        <v>0</v>
      </c>
      <c r="G51" s="18" t="s">
        <v>12</v>
      </c>
      <c r="H51" s="18" t="s">
        <v>66</v>
      </c>
      <c r="I51" s="18"/>
      <c r="J51" s="18"/>
      <c r="K51" s="18">
        <v>0</v>
      </c>
      <c r="N51" s="18">
        <f>IFERROR(VLOOKUP(#REF!,AthListWomen[],1,FALSE),0)</f>
        <v>0</v>
      </c>
      <c r="O51" s="18">
        <f>IF(N51&gt;0,IF(#REF!&gt;0,IF(#REF!&lt;999,IF(#REF!=A50,IF(N50&gt;0,O50,O50+1),IF(A50=A49,O50+2,O50+1)),0),O50),O50)</f>
        <v>0</v>
      </c>
    </row>
    <row r="52" spans="1:15" x14ac:dyDescent="0.25">
      <c r="N52" s="18">
        <f>IFERROR(VLOOKUP(#REF!,AthListWomen[],1,FALSE),0)</f>
        <v>0</v>
      </c>
      <c r="O52" s="18">
        <f>IF(N52&gt;0,IF(#REF!&gt;0,IF(#REF!&lt;999,IF(#REF!=#REF!,IF(N51&gt;0,O51,O51+1),IF(#REF!=A50,O51+2,O51+1)),0),O51),O51)</f>
        <v>0</v>
      </c>
    </row>
    <row r="53" spans="1:15" x14ac:dyDescent="0.25">
      <c r="N53" s="18">
        <f>IFERROR(VLOOKUP(#REF!,AthListWomen[],1,FALSE),0)</f>
        <v>0</v>
      </c>
      <c r="O53" s="18">
        <f>IF(N53&gt;0,IF(#REF!&gt;0,IF(#REF!&lt;999,IF(#REF!=#REF!,IF(N52&gt;0,O52,O52+1),IF(#REF!=#REF!,O52+2,O52+1)),0),O52),O52)</f>
        <v>0</v>
      </c>
    </row>
    <row r="54" spans="1:15" x14ac:dyDescent="0.25">
      <c r="N54" s="18">
        <f>IFERROR(VLOOKUP(#REF!,AthListWomen[],1,FALSE),0)</f>
        <v>0</v>
      </c>
      <c r="O54" s="18">
        <f>IF(N54&gt;0,IF(#REF!&gt;0,IF(#REF!&lt;999,IF(#REF!=#REF!,IF(N53&gt;0,O53,O53+1),IF(#REF!=#REF!,O53+2,O53+1)),0),O53),O53)</f>
        <v>0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IF(N55&gt;0,IF(#REF!&gt;0,IF(#REF!&lt;999,IF(#REF!=#REF!,IF(N54&gt;0,O54,O54+1),IF(#REF!=#REF!,O54+2,O54+1)),0),O54),O54)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4" sqref="N4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15</v>
      </c>
      <c r="D3" t="s">
        <v>65</v>
      </c>
      <c r="E3" t="s">
        <v>16</v>
      </c>
      <c r="F3">
        <v>99</v>
      </c>
      <c r="G3" t="s">
        <v>12</v>
      </c>
      <c r="H3" s="1">
        <v>8.3842592592592595E-4</v>
      </c>
      <c r="J3" s="1"/>
      <c r="K3" s="18">
        <v>0</v>
      </c>
      <c r="N3" s="18">
        <f>IFERROR(VLOOKUP(B3,AthListMen[],1,FALSE),0)</f>
        <v>67003</v>
      </c>
      <c r="O3" s="18">
        <f t="shared" ref="O3:O58" si="0">IF(N3&gt;0,IF(A3&gt;0,IF(A3&lt;999,IF(A3=A2,IF(N2&gt;0,O2,O2+1),IF(A2=A1,O2+2,O2+1)),0),O2),O2)</f>
        <v>1</v>
      </c>
    </row>
    <row r="4" spans="1:15" x14ac:dyDescent="0.25">
      <c r="A4">
        <v>2</v>
      </c>
      <c r="B4">
        <v>65464</v>
      </c>
      <c r="C4">
        <v>8</v>
      </c>
      <c r="D4" t="s">
        <v>19</v>
      </c>
      <c r="E4" t="s">
        <v>11</v>
      </c>
      <c r="F4">
        <v>99</v>
      </c>
      <c r="G4" t="s">
        <v>12</v>
      </c>
      <c r="H4" s="1">
        <v>8.4652777777777775E-4</v>
      </c>
      <c r="J4" s="1"/>
      <c r="K4" s="18">
        <v>10.44</v>
      </c>
      <c r="N4" s="18">
        <f>IFERROR(VLOOKUP(B4,AthListMen[],1,FALSE),0)</f>
        <v>65464</v>
      </c>
      <c r="O4" s="18">
        <f t="shared" si="0"/>
        <v>2</v>
      </c>
    </row>
    <row r="5" spans="1:15" x14ac:dyDescent="0.25">
      <c r="A5">
        <v>3</v>
      </c>
      <c r="B5">
        <v>65010</v>
      </c>
      <c r="C5">
        <v>4</v>
      </c>
      <c r="D5" t="s">
        <v>17</v>
      </c>
      <c r="E5" t="s">
        <v>14</v>
      </c>
      <c r="F5">
        <v>99</v>
      </c>
      <c r="G5" t="s">
        <v>12</v>
      </c>
      <c r="H5" s="1">
        <v>8.5601851851851854E-4</v>
      </c>
      <c r="J5" s="1"/>
      <c r="K5" s="18">
        <v>22.66</v>
      </c>
      <c r="N5" s="18">
        <f>IFERROR(VLOOKUP(B5,AthListMen[],1,FALSE),0)</f>
        <v>65010</v>
      </c>
      <c r="O5" s="18">
        <f t="shared" si="0"/>
        <v>3</v>
      </c>
    </row>
    <row r="6" spans="1:15" x14ac:dyDescent="0.25">
      <c r="A6">
        <v>4</v>
      </c>
      <c r="B6">
        <v>67569</v>
      </c>
      <c r="C6">
        <v>13</v>
      </c>
      <c r="D6" t="s">
        <v>69</v>
      </c>
      <c r="E6" t="s">
        <v>40</v>
      </c>
      <c r="F6">
        <v>99</v>
      </c>
      <c r="G6" t="s">
        <v>12</v>
      </c>
      <c r="H6" s="1">
        <v>8.6018518518518518E-4</v>
      </c>
      <c r="J6" s="1"/>
      <c r="K6" s="18">
        <v>28.03</v>
      </c>
      <c r="N6" s="18">
        <f>IFERROR(VLOOKUP(B6,AthListMen[],1,FALSE),0)</f>
        <v>67569</v>
      </c>
      <c r="O6" s="18">
        <f t="shared" si="0"/>
        <v>4</v>
      </c>
    </row>
    <row r="7" spans="1:15" x14ac:dyDescent="0.25">
      <c r="A7">
        <v>5</v>
      </c>
      <c r="B7">
        <v>68217</v>
      </c>
      <c r="C7">
        <v>5</v>
      </c>
      <c r="D7" t="s">
        <v>10</v>
      </c>
      <c r="E7" t="s">
        <v>11</v>
      </c>
      <c r="F7">
        <v>99</v>
      </c>
      <c r="G7" t="s">
        <v>12</v>
      </c>
      <c r="H7" s="1">
        <v>8.6099537037037036E-4</v>
      </c>
      <c r="J7" s="1"/>
      <c r="K7" s="18">
        <v>29.07</v>
      </c>
      <c r="N7" s="18">
        <f>IFERROR(VLOOKUP(B7,AthListMen[],1,FALSE),0)</f>
        <v>68217</v>
      </c>
      <c r="O7" s="18">
        <f t="shared" si="0"/>
        <v>5</v>
      </c>
    </row>
    <row r="8" spans="1:15" x14ac:dyDescent="0.25">
      <c r="A8">
        <v>6</v>
      </c>
      <c r="B8">
        <v>67898</v>
      </c>
      <c r="C8">
        <v>36</v>
      </c>
      <c r="D8" t="s">
        <v>71</v>
      </c>
      <c r="E8" t="s">
        <v>11</v>
      </c>
      <c r="F8">
        <v>0</v>
      </c>
      <c r="G8" t="s">
        <v>12</v>
      </c>
      <c r="H8" s="1">
        <v>8.6354166666666665E-4</v>
      </c>
      <c r="J8" s="1"/>
      <c r="K8" s="18">
        <v>32.35</v>
      </c>
      <c r="N8" s="18">
        <f>IFERROR(VLOOKUP(B8,AthListMen[],1,FALSE),0)</f>
        <v>67898</v>
      </c>
      <c r="O8" s="18">
        <f t="shared" si="0"/>
        <v>6</v>
      </c>
    </row>
    <row r="9" spans="1:15" x14ac:dyDescent="0.25">
      <c r="A9">
        <v>7</v>
      </c>
      <c r="B9">
        <v>71926</v>
      </c>
      <c r="C9">
        <v>2</v>
      </c>
      <c r="D9" t="s">
        <v>15</v>
      </c>
      <c r="E9" t="s">
        <v>16</v>
      </c>
      <c r="F9">
        <v>99</v>
      </c>
      <c r="G9" t="s">
        <v>12</v>
      </c>
      <c r="H9" s="1">
        <v>8.6921296296296302E-4</v>
      </c>
      <c r="J9" s="1"/>
      <c r="K9" s="18">
        <v>39.659999999999997</v>
      </c>
      <c r="N9" s="18">
        <f>IFERROR(VLOOKUP(B9,AthListMen[],1,FALSE),0)</f>
        <v>71926</v>
      </c>
      <c r="O9" s="18">
        <f t="shared" si="0"/>
        <v>7</v>
      </c>
    </row>
    <row r="10" spans="1:15" x14ac:dyDescent="0.25">
      <c r="A10">
        <v>8</v>
      </c>
      <c r="B10">
        <v>67127</v>
      </c>
      <c r="C10">
        <v>48</v>
      </c>
      <c r="D10" t="s">
        <v>73</v>
      </c>
      <c r="E10" t="s">
        <v>40</v>
      </c>
      <c r="F10">
        <v>0</v>
      </c>
      <c r="G10" t="s">
        <v>12</v>
      </c>
      <c r="H10" s="1">
        <v>8.7164351851851856E-4</v>
      </c>
      <c r="J10" s="1"/>
      <c r="K10" s="18">
        <v>42.79</v>
      </c>
      <c r="N10" s="18">
        <f>IFERROR(VLOOKUP(B10,AthListMen[],1,FALSE),0)</f>
        <v>67127</v>
      </c>
      <c r="O10" s="18">
        <f t="shared" si="0"/>
        <v>8</v>
      </c>
    </row>
    <row r="11" spans="1:15" x14ac:dyDescent="0.25">
      <c r="A11">
        <v>9</v>
      </c>
      <c r="B11">
        <v>65068</v>
      </c>
      <c r="C11">
        <v>14</v>
      </c>
      <c r="D11" t="s">
        <v>606</v>
      </c>
      <c r="E11" t="s">
        <v>40</v>
      </c>
      <c r="F11">
        <v>99</v>
      </c>
      <c r="G11" t="s">
        <v>12</v>
      </c>
      <c r="H11" s="1">
        <v>8.7442129629629632E-4</v>
      </c>
      <c r="J11" s="1"/>
      <c r="K11" s="18">
        <v>46.37</v>
      </c>
      <c r="N11" s="18">
        <f>IFERROR(VLOOKUP(B11,AthListMen[],1,FALSE),0)</f>
        <v>65068</v>
      </c>
      <c r="O11" s="18">
        <f t="shared" si="0"/>
        <v>9</v>
      </c>
    </row>
    <row r="12" spans="1:15" x14ac:dyDescent="0.25">
      <c r="A12">
        <v>10</v>
      </c>
      <c r="B12">
        <v>67162</v>
      </c>
      <c r="C12">
        <v>53</v>
      </c>
      <c r="D12" t="s">
        <v>92</v>
      </c>
      <c r="E12" t="s">
        <v>40</v>
      </c>
      <c r="F12">
        <v>0</v>
      </c>
      <c r="G12" t="s">
        <v>12</v>
      </c>
      <c r="H12" s="1">
        <v>8.7488425925925928E-4</v>
      </c>
      <c r="J12" s="1"/>
      <c r="K12" s="18">
        <v>46.96</v>
      </c>
      <c r="N12" s="18">
        <f>IFERROR(VLOOKUP(B12,AthListMen[],1,FALSE),0)</f>
        <v>67162</v>
      </c>
      <c r="O12" s="18">
        <f t="shared" si="0"/>
        <v>10</v>
      </c>
    </row>
    <row r="13" spans="1:15" x14ac:dyDescent="0.25">
      <c r="A13">
        <v>11</v>
      </c>
      <c r="B13">
        <v>65106</v>
      </c>
      <c r="C13">
        <v>18</v>
      </c>
      <c r="D13" t="s">
        <v>18</v>
      </c>
      <c r="E13" t="s">
        <v>16</v>
      </c>
      <c r="F13">
        <v>99</v>
      </c>
      <c r="G13" t="s">
        <v>12</v>
      </c>
      <c r="H13" s="1">
        <v>8.7534722222222224E-4</v>
      </c>
      <c r="J13" s="1"/>
      <c r="K13" s="18">
        <v>47.56</v>
      </c>
      <c r="N13" s="18">
        <f>IFERROR(VLOOKUP(B13,AthListMen[],1,FALSE),0)</f>
        <v>65106</v>
      </c>
      <c r="O13" s="18">
        <f t="shared" si="0"/>
        <v>11</v>
      </c>
    </row>
    <row r="14" spans="1:15" x14ac:dyDescent="0.25">
      <c r="A14">
        <v>12</v>
      </c>
      <c r="B14">
        <v>65007</v>
      </c>
      <c r="C14">
        <v>43</v>
      </c>
      <c r="D14" t="s">
        <v>41</v>
      </c>
      <c r="E14" t="s">
        <v>25</v>
      </c>
      <c r="F14">
        <v>0</v>
      </c>
      <c r="G14" t="s">
        <v>12</v>
      </c>
      <c r="H14" s="1">
        <v>8.798611111111111E-4</v>
      </c>
      <c r="J14" s="1"/>
      <c r="K14" s="18">
        <v>53.37</v>
      </c>
      <c r="N14" s="18">
        <f>IFERROR(VLOOKUP(B14,AthListMen[],1,FALSE),0)</f>
        <v>65007</v>
      </c>
      <c r="O14" s="18">
        <f t="shared" si="0"/>
        <v>12</v>
      </c>
    </row>
    <row r="15" spans="1:15" x14ac:dyDescent="0.25">
      <c r="A15">
        <v>12</v>
      </c>
      <c r="B15">
        <v>65024</v>
      </c>
      <c r="C15">
        <v>38</v>
      </c>
      <c r="D15" t="s">
        <v>32</v>
      </c>
      <c r="E15" t="s">
        <v>33</v>
      </c>
      <c r="F15">
        <v>0</v>
      </c>
      <c r="G15" t="s">
        <v>12</v>
      </c>
      <c r="H15" s="1">
        <v>8.798611111111111E-4</v>
      </c>
      <c r="J15" s="1"/>
      <c r="K15" s="18">
        <v>53.37</v>
      </c>
      <c r="N15" s="18">
        <f>IFERROR(VLOOKUP(B15,AthListMen[],1,FALSE),0)</f>
        <v>65024</v>
      </c>
      <c r="O15" s="18">
        <f t="shared" si="0"/>
        <v>12</v>
      </c>
    </row>
    <row r="16" spans="1:15" x14ac:dyDescent="0.25">
      <c r="A16">
        <v>14</v>
      </c>
      <c r="B16">
        <v>65187</v>
      </c>
      <c r="C16">
        <v>11</v>
      </c>
      <c r="D16" t="s">
        <v>70</v>
      </c>
      <c r="E16" t="s">
        <v>25</v>
      </c>
      <c r="F16">
        <v>99</v>
      </c>
      <c r="G16" t="s">
        <v>12</v>
      </c>
      <c r="H16" s="1">
        <v>8.8020833333333343E-4</v>
      </c>
      <c r="J16" s="1"/>
      <c r="K16" s="18">
        <v>53.82</v>
      </c>
      <c r="N16" s="18">
        <f>IFERROR(VLOOKUP(B16,AthListMen[],1,FALSE),0)</f>
        <v>65187</v>
      </c>
      <c r="O16" s="18">
        <f t="shared" si="0"/>
        <v>14</v>
      </c>
    </row>
    <row r="17" spans="1:15" x14ac:dyDescent="0.25">
      <c r="A17">
        <v>15</v>
      </c>
      <c r="B17">
        <v>69415</v>
      </c>
      <c r="C17">
        <v>7</v>
      </c>
      <c r="D17" t="s">
        <v>77</v>
      </c>
      <c r="E17" t="s">
        <v>16</v>
      </c>
      <c r="F17">
        <v>99</v>
      </c>
      <c r="G17" t="s">
        <v>12</v>
      </c>
      <c r="H17" s="1">
        <v>8.8136574074074072E-4</v>
      </c>
      <c r="J17" s="1"/>
      <c r="K17" s="18">
        <v>55.31</v>
      </c>
      <c r="N17" s="18">
        <f>IFERROR(VLOOKUP(B17,AthListMen[],1,FALSE),0)</f>
        <v>69415</v>
      </c>
      <c r="O17" s="18">
        <f t="shared" si="0"/>
        <v>15</v>
      </c>
    </row>
    <row r="18" spans="1:15" x14ac:dyDescent="0.25">
      <c r="A18">
        <v>16</v>
      </c>
      <c r="B18">
        <v>79048</v>
      </c>
      <c r="C18">
        <v>35</v>
      </c>
      <c r="D18" t="s">
        <v>28</v>
      </c>
      <c r="E18" t="s">
        <v>29</v>
      </c>
      <c r="F18">
        <v>0</v>
      </c>
      <c r="G18" t="s">
        <v>12</v>
      </c>
      <c r="H18" s="1">
        <v>8.8611111111111106E-4</v>
      </c>
      <c r="J18" s="1"/>
      <c r="K18" s="18">
        <v>61.42</v>
      </c>
      <c r="N18" s="18">
        <f>IFERROR(VLOOKUP(B18,AthListMen[],1,FALSE),0)</f>
        <v>79048</v>
      </c>
      <c r="O18" s="18">
        <f t="shared" si="0"/>
        <v>16</v>
      </c>
    </row>
    <row r="19" spans="1:15" x14ac:dyDescent="0.25">
      <c r="A19">
        <v>17</v>
      </c>
      <c r="B19">
        <v>67057</v>
      </c>
      <c r="C19">
        <v>1</v>
      </c>
      <c r="D19" t="s">
        <v>24</v>
      </c>
      <c r="E19" t="s">
        <v>25</v>
      </c>
      <c r="F19">
        <v>99</v>
      </c>
      <c r="G19" t="s">
        <v>12</v>
      </c>
      <c r="H19" s="1">
        <v>8.8657407407407402E-4</v>
      </c>
      <c r="J19" s="1"/>
      <c r="K19" s="18">
        <v>62.02</v>
      </c>
      <c r="N19" s="18">
        <f>IFERROR(VLOOKUP(B19,AthListMen[],1,FALSE),0)</f>
        <v>67057</v>
      </c>
      <c r="O19" s="18">
        <f t="shared" si="0"/>
        <v>17</v>
      </c>
    </row>
    <row r="20" spans="1:15" x14ac:dyDescent="0.25">
      <c r="A20">
        <v>18</v>
      </c>
      <c r="B20">
        <v>67122</v>
      </c>
      <c r="C20">
        <v>3</v>
      </c>
      <c r="D20" t="s">
        <v>39</v>
      </c>
      <c r="E20" t="s">
        <v>40</v>
      </c>
      <c r="F20">
        <v>99</v>
      </c>
      <c r="G20" t="s">
        <v>12</v>
      </c>
      <c r="H20" s="1">
        <v>8.9166666666666658E-4</v>
      </c>
      <c r="J20" s="1"/>
      <c r="K20" s="18">
        <v>68.58</v>
      </c>
      <c r="N20" s="18">
        <f>IFERROR(VLOOKUP(B20,AthListMen[],1,FALSE),0)</f>
        <v>67122</v>
      </c>
      <c r="O20" s="18">
        <f t="shared" si="0"/>
        <v>18</v>
      </c>
    </row>
    <row r="21" spans="1:15" x14ac:dyDescent="0.25">
      <c r="A21">
        <v>19</v>
      </c>
      <c r="B21">
        <v>65852</v>
      </c>
      <c r="C21">
        <v>6</v>
      </c>
      <c r="D21" t="s">
        <v>26</v>
      </c>
      <c r="E21" t="s">
        <v>27</v>
      </c>
      <c r="F21">
        <v>99</v>
      </c>
      <c r="G21" t="s">
        <v>12</v>
      </c>
      <c r="H21" s="1">
        <v>8.9247685185185176E-4</v>
      </c>
      <c r="J21" s="1"/>
      <c r="K21" s="18">
        <v>69.62</v>
      </c>
      <c r="N21" s="18">
        <f>IFERROR(VLOOKUP(B21,AthListMen[],1,FALSE),0)</f>
        <v>65852</v>
      </c>
      <c r="O21" s="18">
        <f t="shared" si="0"/>
        <v>19</v>
      </c>
    </row>
    <row r="22" spans="1:15" x14ac:dyDescent="0.25">
      <c r="A22">
        <v>19</v>
      </c>
      <c r="B22">
        <v>65339</v>
      </c>
      <c r="C22">
        <v>46</v>
      </c>
      <c r="D22" t="s">
        <v>13</v>
      </c>
      <c r="E22" t="s">
        <v>14</v>
      </c>
      <c r="F22">
        <v>0</v>
      </c>
      <c r="G22" t="s">
        <v>12</v>
      </c>
      <c r="H22" s="1">
        <v>8.9247685185185176E-4</v>
      </c>
      <c r="J22" s="1"/>
      <c r="K22" s="18">
        <v>69.62</v>
      </c>
      <c r="N22" s="18">
        <f>IFERROR(VLOOKUP(B22,AthListMen[],1,FALSE),0)</f>
        <v>65339</v>
      </c>
      <c r="O22" s="18">
        <f t="shared" si="0"/>
        <v>19</v>
      </c>
    </row>
    <row r="23" spans="1:15" x14ac:dyDescent="0.25">
      <c r="A23">
        <v>21</v>
      </c>
      <c r="B23">
        <v>65357</v>
      </c>
      <c r="C23">
        <v>10</v>
      </c>
      <c r="D23" t="s">
        <v>30</v>
      </c>
      <c r="E23" t="s">
        <v>14</v>
      </c>
      <c r="F23">
        <v>99</v>
      </c>
      <c r="G23" t="s">
        <v>12</v>
      </c>
      <c r="H23" s="1">
        <v>8.9340277777777779E-4</v>
      </c>
      <c r="J23" s="1"/>
      <c r="K23" s="18">
        <v>70.819999999999993</v>
      </c>
      <c r="N23" s="18">
        <f>IFERROR(VLOOKUP(B23,AthListMen[],1,FALSE),0)</f>
        <v>65357</v>
      </c>
      <c r="O23" s="18">
        <f t="shared" si="0"/>
        <v>21</v>
      </c>
    </row>
    <row r="24" spans="1:15" x14ac:dyDescent="0.25">
      <c r="A24">
        <v>22</v>
      </c>
      <c r="B24">
        <v>65931</v>
      </c>
      <c r="C24">
        <v>12</v>
      </c>
      <c r="D24" t="s">
        <v>21</v>
      </c>
      <c r="E24" t="s">
        <v>22</v>
      </c>
      <c r="F24">
        <v>99</v>
      </c>
      <c r="G24" t="s">
        <v>12</v>
      </c>
      <c r="H24" s="1">
        <v>8.9409722222222234E-4</v>
      </c>
      <c r="J24" s="1"/>
      <c r="K24" s="18">
        <v>71.709999999999994</v>
      </c>
      <c r="N24" s="18">
        <f>IFERROR(VLOOKUP(B24,AthListMen[],1,FALSE),0)</f>
        <v>65931</v>
      </c>
      <c r="O24" s="18">
        <f t="shared" si="0"/>
        <v>22</v>
      </c>
    </row>
    <row r="25" spans="1:15" x14ac:dyDescent="0.25">
      <c r="A25">
        <v>23</v>
      </c>
      <c r="B25">
        <v>65160</v>
      </c>
      <c r="C25">
        <v>45</v>
      </c>
      <c r="D25" t="s">
        <v>20</v>
      </c>
      <c r="E25" t="s">
        <v>14</v>
      </c>
      <c r="F25">
        <v>0</v>
      </c>
      <c r="G25" t="s">
        <v>12</v>
      </c>
      <c r="H25" s="1">
        <v>8.9479166666666667E-4</v>
      </c>
      <c r="J25" s="1"/>
      <c r="K25" s="18">
        <v>72.61</v>
      </c>
      <c r="N25" s="18">
        <f>IFERROR(VLOOKUP(B25,AthListMen[],1,FALSE),0)</f>
        <v>65160</v>
      </c>
      <c r="O25" s="18">
        <f t="shared" si="0"/>
        <v>23</v>
      </c>
    </row>
    <row r="26" spans="1:15" x14ac:dyDescent="0.25">
      <c r="A26">
        <v>24</v>
      </c>
      <c r="B26">
        <v>65257</v>
      </c>
      <c r="C26">
        <v>37</v>
      </c>
      <c r="D26" t="s">
        <v>35</v>
      </c>
      <c r="E26" t="s">
        <v>14</v>
      </c>
      <c r="F26">
        <v>0</v>
      </c>
      <c r="G26" t="s">
        <v>12</v>
      </c>
      <c r="H26" s="1">
        <v>8.9953703703703691E-4</v>
      </c>
      <c r="J26" s="1"/>
      <c r="K26" s="18">
        <v>78.72</v>
      </c>
      <c r="N26" s="18">
        <f>IFERROR(VLOOKUP(B26,AthListMen[],1,FALSE),0)</f>
        <v>65257</v>
      </c>
      <c r="O26" s="18">
        <f t="shared" si="0"/>
        <v>24</v>
      </c>
    </row>
    <row r="27" spans="1:15" x14ac:dyDescent="0.25">
      <c r="A27">
        <v>25</v>
      </c>
      <c r="B27">
        <v>65053</v>
      </c>
      <c r="C27">
        <v>42</v>
      </c>
      <c r="D27" t="s">
        <v>613</v>
      </c>
      <c r="E27" t="s">
        <v>25</v>
      </c>
      <c r="F27">
        <v>0</v>
      </c>
      <c r="G27" t="s">
        <v>12</v>
      </c>
      <c r="H27" s="1">
        <v>9.0046296296296304E-4</v>
      </c>
      <c r="J27" s="1"/>
      <c r="K27" s="18">
        <v>79.91</v>
      </c>
      <c r="N27" s="18">
        <f>IFERROR(VLOOKUP(B27,AthListMen[],1,FALSE),0)</f>
        <v>65053</v>
      </c>
      <c r="O27" s="18">
        <f t="shared" si="0"/>
        <v>25</v>
      </c>
    </row>
    <row r="28" spans="1:15" x14ac:dyDescent="0.25">
      <c r="A28">
        <v>26</v>
      </c>
      <c r="B28">
        <v>67020</v>
      </c>
      <c r="C28">
        <v>41</v>
      </c>
      <c r="D28" t="s">
        <v>75</v>
      </c>
      <c r="E28" t="s">
        <v>76</v>
      </c>
      <c r="F28">
        <v>0</v>
      </c>
      <c r="G28" t="s">
        <v>12</v>
      </c>
      <c r="H28" s="1">
        <v>9.0138888888888896E-4</v>
      </c>
      <c r="J28" s="1"/>
      <c r="K28" s="18">
        <v>81.099999999999994</v>
      </c>
      <c r="N28" s="18">
        <f>IFERROR(VLOOKUP(B28,AthListMen[],1,FALSE),0)</f>
        <v>67020</v>
      </c>
      <c r="O28" s="18">
        <f t="shared" si="0"/>
        <v>26</v>
      </c>
    </row>
    <row r="29" spans="1:15" x14ac:dyDescent="0.25">
      <c r="A29">
        <v>27</v>
      </c>
      <c r="B29">
        <v>66130</v>
      </c>
      <c r="C29">
        <v>27</v>
      </c>
      <c r="D29" t="s">
        <v>96</v>
      </c>
      <c r="E29" t="s">
        <v>49</v>
      </c>
      <c r="F29">
        <v>98</v>
      </c>
      <c r="G29" t="s">
        <v>43</v>
      </c>
      <c r="H29" s="1">
        <v>9.0416666666666673E-4</v>
      </c>
      <c r="J29" s="1"/>
      <c r="K29" s="18">
        <v>84.68</v>
      </c>
      <c r="N29" s="18">
        <f>IFERROR(VLOOKUP(B29,AthListMen[],1,FALSE),0)</f>
        <v>0</v>
      </c>
      <c r="O29" s="18">
        <f t="shared" si="0"/>
        <v>26</v>
      </c>
    </row>
    <row r="30" spans="1:15" x14ac:dyDescent="0.25">
      <c r="A30">
        <v>28</v>
      </c>
      <c r="B30">
        <v>65052</v>
      </c>
      <c r="C30">
        <v>17</v>
      </c>
      <c r="D30" t="s">
        <v>79</v>
      </c>
      <c r="E30" t="s">
        <v>25</v>
      </c>
      <c r="F30">
        <v>99</v>
      </c>
      <c r="G30" t="s">
        <v>12</v>
      </c>
      <c r="H30" s="1">
        <v>9.0520833333333339E-4</v>
      </c>
      <c r="J30" s="1"/>
      <c r="K30" s="18">
        <v>86.02</v>
      </c>
      <c r="N30" s="18">
        <f>IFERROR(VLOOKUP(B30,AthListMen[],1,FALSE),0)</f>
        <v>65052</v>
      </c>
      <c r="O30" s="18">
        <f t="shared" si="0"/>
        <v>27</v>
      </c>
    </row>
    <row r="31" spans="1:15" x14ac:dyDescent="0.25">
      <c r="A31">
        <v>29</v>
      </c>
      <c r="B31">
        <v>65452</v>
      </c>
      <c r="C31">
        <v>40</v>
      </c>
      <c r="D31" t="s">
        <v>78</v>
      </c>
      <c r="E31" t="s">
        <v>25</v>
      </c>
      <c r="F31">
        <v>0</v>
      </c>
      <c r="G31" t="s">
        <v>12</v>
      </c>
      <c r="H31" s="1">
        <v>9.0543981481481476E-4</v>
      </c>
      <c r="J31" s="1"/>
      <c r="K31" s="18">
        <v>86.32</v>
      </c>
      <c r="N31" s="18">
        <f>IFERROR(VLOOKUP(B31,AthListMen[],1,FALSE),0)</f>
        <v>65452</v>
      </c>
      <c r="O31" s="18">
        <f t="shared" si="0"/>
        <v>28</v>
      </c>
    </row>
    <row r="32" spans="1:15" x14ac:dyDescent="0.25">
      <c r="A32">
        <v>30</v>
      </c>
      <c r="B32">
        <v>66978</v>
      </c>
      <c r="C32">
        <v>20</v>
      </c>
      <c r="D32" t="s">
        <v>23</v>
      </c>
      <c r="E32" t="s">
        <v>16</v>
      </c>
      <c r="F32">
        <v>99</v>
      </c>
      <c r="G32" t="s">
        <v>12</v>
      </c>
      <c r="H32" s="1">
        <v>9.0682870370370385E-4</v>
      </c>
      <c r="J32" s="1"/>
      <c r="K32" s="18">
        <v>88.11</v>
      </c>
      <c r="N32" s="18">
        <f>IFERROR(VLOOKUP(B32,AthListMen[],1,FALSE),0)</f>
        <v>66978</v>
      </c>
      <c r="O32" s="18">
        <f t="shared" si="0"/>
        <v>29</v>
      </c>
    </row>
    <row r="33" spans="1:15" x14ac:dyDescent="0.25">
      <c r="A33">
        <v>31</v>
      </c>
      <c r="B33">
        <v>67117</v>
      </c>
      <c r="C33">
        <v>39</v>
      </c>
      <c r="D33" t="s">
        <v>44</v>
      </c>
      <c r="E33" t="s">
        <v>16</v>
      </c>
      <c r="F33">
        <v>0</v>
      </c>
      <c r="G33" t="s">
        <v>12</v>
      </c>
      <c r="H33" s="1">
        <v>9.0787037037037041E-4</v>
      </c>
      <c r="J33" s="1"/>
      <c r="K33" s="18">
        <v>89.45</v>
      </c>
      <c r="N33" s="18">
        <f>IFERROR(VLOOKUP(B33,AthListMen[],1,FALSE),0)</f>
        <v>67117</v>
      </c>
      <c r="O33" s="18">
        <f t="shared" si="0"/>
        <v>30</v>
      </c>
    </row>
    <row r="34" spans="1:15" x14ac:dyDescent="0.25">
      <c r="A34">
        <v>32</v>
      </c>
      <c r="B34">
        <v>65183</v>
      </c>
      <c r="C34">
        <v>21</v>
      </c>
      <c r="D34" t="s">
        <v>46</v>
      </c>
      <c r="E34" t="s">
        <v>33</v>
      </c>
      <c r="F34">
        <v>99</v>
      </c>
      <c r="G34" t="s">
        <v>12</v>
      </c>
      <c r="H34" s="1">
        <v>9.1689814814814813E-4</v>
      </c>
      <c r="J34" s="1"/>
      <c r="K34" s="18">
        <v>101.08</v>
      </c>
      <c r="N34" s="18">
        <f>IFERROR(VLOOKUP(B34,AthListMen[],1,FALSE),0)</f>
        <v>65183</v>
      </c>
      <c r="O34" s="18">
        <f t="shared" si="0"/>
        <v>31</v>
      </c>
    </row>
    <row r="35" spans="1:15" x14ac:dyDescent="0.25">
      <c r="A35">
        <v>33</v>
      </c>
      <c r="B35">
        <v>65835</v>
      </c>
      <c r="C35">
        <v>50</v>
      </c>
      <c r="D35" t="s">
        <v>34</v>
      </c>
      <c r="E35" t="s">
        <v>27</v>
      </c>
      <c r="F35">
        <v>0</v>
      </c>
      <c r="G35" t="s">
        <v>12</v>
      </c>
      <c r="H35" s="1">
        <v>9.1840277777777786E-4</v>
      </c>
      <c r="J35" s="1"/>
      <c r="K35" s="18">
        <v>103.02</v>
      </c>
      <c r="N35" s="18">
        <f>IFERROR(VLOOKUP(B35,AthListMen[],1,FALSE),0)</f>
        <v>65835</v>
      </c>
      <c r="O35" s="18">
        <f t="shared" si="0"/>
        <v>32</v>
      </c>
    </row>
    <row r="36" spans="1:15" x14ac:dyDescent="0.25">
      <c r="A36">
        <v>34</v>
      </c>
      <c r="B36">
        <v>67399</v>
      </c>
      <c r="C36">
        <v>54</v>
      </c>
      <c r="D36" t="s">
        <v>50</v>
      </c>
      <c r="E36" t="s">
        <v>22</v>
      </c>
      <c r="F36">
        <v>0</v>
      </c>
      <c r="G36" t="s">
        <v>12</v>
      </c>
      <c r="H36" s="1">
        <v>9.225694444444445E-4</v>
      </c>
      <c r="J36" s="1"/>
      <c r="K36" s="18">
        <v>108.39</v>
      </c>
      <c r="N36" s="18">
        <f>IFERROR(VLOOKUP(B36,AthListMen[],1,FALSE),0)</f>
        <v>67399</v>
      </c>
      <c r="O36" s="18">
        <f t="shared" si="0"/>
        <v>33</v>
      </c>
    </row>
    <row r="37" spans="1:15" x14ac:dyDescent="0.25">
      <c r="A37">
        <v>35</v>
      </c>
      <c r="B37">
        <v>65404</v>
      </c>
      <c r="C37">
        <v>51</v>
      </c>
      <c r="D37" t="s">
        <v>82</v>
      </c>
      <c r="E37" t="s">
        <v>33</v>
      </c>
      <c r="F37">
        <v>0</v>
      </c>
      <c r="G37" t="s">
        <v>12</v>
      </c>
      <c r="H37" s="1">
        <v>9.2476851851851845E-4</v>
      </c>
      <c r="J37" s="1"/>
      <c r="K37" s="18">
        <v>111.22</v>
      </c>
      <c r="N37" s="18">
        <f>IFERROR(VLOOKUP(B37,AthListMen[],1,FALSE),0)</f>
        <v>65404</v>
      </c>
      <c r="O37" s="18">
        <f t="shared" si="0"/>
        <v>34</v>
      </c>
    </row>
    <row r="38" spans="1:15" x14ac:dyDescent="0.25">
      <c r="A38">
        <v>36</v>
      </c>
      <c r="B38">
        <v>65383</v>
      </c>
      <c r="C38">
        <v>47</v>
      </c>
      <c r="D38" t="s">
        <v>611</v>
      </c>
      <c r="E38" t="s">
        <v>612</v>
      </c>
      <c r="F38">
        <v>99</v>
      </c>
      <c r="G38" t="s">
        <v>12</v>
      </c>
      <c r="H38" s="1">
        <v>9.2581018518518522E-4</v>
      </c>
      <c r="J38" s="1"/>
      <c r="K38" s="18">
        <v>112.56</v>
      </c>
      <c r="N38" s="18">
        <f>IFERROR(VLOOKUP(B38,AthListMen[],1,FALSE),0)</f>
        <v>65383</v>
      </c>
      <c r="O38" s="18">
        <f t="shared" si="0"/>
        <v>35</v>
      </c>
    </row>
    <row r="39" spans="1:15" x14ac:dyDescent="0.25">
      <c r="A39">
        <v>37</v>
      </c>
      <c r="B39">
        <v>65249</v>
      </c>
      <c r="C39">
        <v>24</v>
      </c>
      <c r="D39" t="s">
        <v>52</v>
      </c>
      <c r="E39" t="s">
        <v>16</v>
      </c>
      <c r="F39">
        <v>99</v>
      </c>
      <c r="G39" t="s">
        <v>12</v>
      </c>
      <c r="H39" s="1">
        <v>9.2708333333333325E-4</v>
      </c>
      <c r="J39" s="1"/>
      <c r="K39" s="18">
        <v>114.2</v>
      </c>
      <c r="N39" s="18">
        <f>IFERROR(VLOOKUP(B39,AthListMen[],1,FALSE),0)</f>
        <v>65249</v>
      </c>
      <c r="O39" s="18">
        <f t="shared" si="0"/>
        <v>36</v>
      </c>
    </row>
    <row r="40" spans="1:15" x14ac:dyDescent="0.25">
      <c r="A40">
        <v>38</v>
      </c>
      <c r="B40">
        <v>72569</v>
      </c>
      <c r="C40">
        <v>23</v>
      </c>
      <c r="D40" t="s">
        <v>45</v>
      </c>
      <c r="E40" t="s">
        <v>27</v>
      </c>
      <c r="F40">
        <v>99</v>
      </c>
      <c r="G40" t="s">
        <v>12</v>
      </c>
      <c r="H40" s="1">
        <v>9.2905092592592594E-4</v>
      </c>
      <c r="J40" s="1"/>
      <c r="K40" s="18">
        <v>116.74</v>
      </c>
      <c r="N40" s="18">
        <f>IFERROR(VLOOKUP(B40,AthListMen[],1,FALSE),0)</f>
        <v>72569</v>
      </c>
      <c r="O40" s="18">
        <f t="shared" si="0"/>
        <v>37</v>
      </c>
    </row>
    <row r="41" spans="1:15" x14ac:dyDescent="0.25">
      <c r="A41">
        <v>39</v>
      </c>
      <c r="B41">
        <v>65074</v>
      </c>
      <c r="C41">
        <v>19</v>
      </c>
      <c r="D41" t="s">
        <v>83</v>
      </c>
      <c r="E41" t="s">
        <v>84</v>
      </c>
      <c r="F41">
        <v>99</v>
      </c>
      <c r="G41" t="s">
        <v>12</v>
      </c>
      <c r="H41" s="1">
        <v>9.3287037037037036E-4</v>
      </c>
      <c r="J41" s="1"/>
      <c r="K41" s="18">
        <v>121.66</v>
      </c>
      <c r="N41" s="18">
        <f>IFERROR(VLOOKUP(B41,AthListMen[],1,FALSE),0)</f>
        <v>65074</v>
      </c>
      <c r="O41" s="18">
        <f t="shared" si="0"/>
        <v>38</v>
      </c>
    </row>
    <row r="42" spans="1:15" x14ac:dyDescent="0.25">
      <c r="A42">
        <v>40</v>
      </c>
      <c r="B42">
        <v>72608</v>
      </c>
      <c r="C42">
        <v>52</v>
      </c>
      <c r="D42" t="s">
        <v>605</v>
      </c>
      <c r="E42" t="s">
        <v>25</v>
      </c>
      <c r="F42">
        <v>0</v>
      </c>
      <c r="G42" t="s">
        <v>12</v>
      </c>
      <c r="H42" s="1">
        <v>9.3460648148148146E-4</v>
      </c>
      <c r="J42" s="1"/>
      <c r="K42" s="18">
        <v>123.89</v>
      </c>
      <c r="N42" s="18">
        <f>IFERROR(VLOOKUP(B42,AthListMen[],1,FALSE),0)</f>
        <v>72608</v>
      </c>
      <c r="O42" s="18">
        <f t="shared" si="0"/>
        <v>39</v>
      </c>
    </row>
    <row r="43" spans="1:15" x14ac:dyDescent="0.25">
      <c r="A43">
        <v>41</v>
      </c>
      <c r="B43">
        <v>67575</v>
      </c>
      <c r="C43">
        <v>32</v>
      </c>
      <c r="D43" t="s">
        <v>60</v>
      </c>
      <c r="E43" t="s">
        <v>25</v>
      </c>
      <c r="F43">
        <v>0</v>
      </c>
      <c r="G43" t="s">
        <v>12</v>
      </c>
      <c r="H43" s="1">
        <v>9.3738425925925923E-4</v>
      </c>
      <c r="J43" s="1"/>
      <c r="K43" s="18">
        <v>127.47</v>
      </c>
      <c r="N43" s="18">
        <f>IFERROR(VLOOKUP(B43,AthListMen[],1,FALSE),0)</f>
        <v>67575</v>
      </c>
      <c r="O43" s="18">
        <f t="shared" si="0"/>
        <v>40</v>
      </c>
    </row>
    <row r="44" spans="1:15" x14ac:dyDescent="0.25">
      <c r="A44">
        <v>42</v>
      </c>
      <c r="B44">
        <v>66149</v>
      </c>
      <c r="C44">
        <v>55</v>
      </c>
      <c r="D44" t="s">
        <v>72</v>
      </c>
      <c r="E44" t="s">
        <v>49</v>
      </c>
      <c r="F44">
        <v>0</v>
      </c>
      <c r="G44" t="s">
        <v>12</v>
      </c>
      <c r="H44" s="1">
        <v>9.3842592592592589E-4</v>
      </c>
      <c r="J44" s="1"/>
      <c r="K44" s="18">
        <v>128.81</v>
      </c>
      <c r="N44" s="18">
        <f>IFERROR(VLOOKUP(B44,AthListMen[],1,FALSE),0)</f>
        <v>0</v>
      </c>
      <c r="O44" s="18">
        <f t="shared" si="0"/>
        <v>40</v>
      </c>
    </row>
    <row r="45" spans="1:15" x14ac:dyDescent="0.25">
      <c r="A45">
        <v>43</v>
      </c>
      <c r="B45">
        <v>104588</v>
      </c>
      <c r="C45">
        <v>22</v>
      </c>
      <c r="D45" t="s">
        <v>42</v>
      </c>
      <c r="E45" t="s">
        <v>40</v>
      </c>
      <c r="F45">
        <v>98</v>
      </c>
      <c r="G45" t="s">
        <v>43</v>
      </c>
      <c r="H45" s="1">
        <v>9.3877314814814821E-4</v>
      </c>
      <c r="J45" s="1"/>
      <c r="K45" s="18">
        <v>129.26</v>
      </c>
      <c r="N45" s="18">
        <f>IFERROR(VLOOKUP(B45,AthListMen[],1,FALSE),0)</f>
        <v>0</v>
      </c>
      <c r="O45" s="18">
        <f t="shared" si="0"/>
        <v>40</v>
      </c>
    </row>
    <row r="46" spans="1:15" x14ac:dyDescent="0.25">
      <c r="A46">
        <v>44</v>
      </c>
      <c r="B46">
        <v>66913</v>
      </c>
      <c r="C46">
        <v>16</v>
      </c>
      <c r="D46" t="s">
        <v>58</v>
      </c>
      <c r="E46" t="s">
        <v>33</v>
      </c>
      <c r="F46">
        <v>99</v>
      </c>
      <c r="G46" t="s">
        <v>12</v>
      </c>
      <c r="H46" s="1">
        <v>9.4004629629629614E-4</v>
      </c>
      <c r="J46" s="1"/>
      <c r="K46" s="18">
        <v>130.9</v>
      </c>
      <c r="N46" s="18">
        <f>IFERROR(VLOOKUP(B46,AthListMen[],1,FALSE),0)</f>
        <v>66913</v>
      </c>
      <c r="O46" s="18">
        <f t="shared" si="0"/>
        <v>41</v>
      </c>
    </row>
    <row r="47" spans="1:15" x14ac:dyDescent="0.25">
      <c r="A47">
        <v>45</v>
      </c>
      <c r="B47">
        <v>69631</v>
      </c>
      <c r="C47">
        <v>34</v>
      </c>
      <c r="D47" t="s">
        <v>48</v>
      </c>
      <c r="E47" t="s">
        <v>49</v>
      </c>
      <c r="F47">
        <v>99</v>
      </c>
      <c r="G47" t="s">
        <v>12</v>
      </c>
      <c r="H47" s="1">
        <v>9.418981481481482E-4</v>
      </c>
      <c r="J47" s="1"/>
      <c r="K47" s="18">
        <v>133.29</v>
      </c>
      <c r="N47" s="18">
        <f>IFERROR(VLOOKUP(B47,AthListMen[],1,FALSE),0)</f>
        <v>0</v>
      </c>
      <c r="O47" s="18">
        <f t="shared" si="0"/>
        <v>41</v>
      </c>
    </row>
    <row r="48" spans="1:15" x14ac:dyDescent="0.25">
      <c r="A48">
        <v>46</v>
      </c>
      <c r="B48">
        <v>65277</v>
      </c>
      <c r="C48">
        <v>26</v>
      </c>
      <c r="D48" t="s">
        <v>93</v>
      </c>
      <c r="E48" t="s">
        <v>14</v>
      </c>
      <c r="F48">
        <v>99</v>
      </c>
      <c r="G48" t="s">
        <v>12</v>
      </c>
      <c r="H48" s="1">
        <v>9.476851851851852E-4</v>
      </c>
      <c r="J48" s="1"/>
      <c r="K48" s="18">
        <v>140.74</v>
      </c>
      <c r="N48" s="18">
        <f>IFERROR(VLOOKUP(B48,AthListMen[],1,FALSE),0)</f>
        <v>65277</v>
      </c>
      <c r="O48" s="18">
        <f t="shared" si="0"/>
        <v>42</v>
      </c>
    </row>
    <row r="49" spans="1:15" x14ac:dyDescent="0.25">
      <c r="A49">
        <v>47</v>
      </c>
      <c r="B49">
        <v>70162</v>
      </c>
      <c r="C49">
        <v>25</v>
      </c>
      <c r="D49" t="s">
        <v>53</v>
      </c>
      <c r="E49" t="s">
        <v>27</v>
      </c>
      <c r="F49">
        <v>99</v>
      </c>
      <c r="G49" t="s">
        <v>12</v>
      </c>
      <c r="H49" s="1">
        <v>9.5057870370370381E-4</v>
      </c>
      <c r="J49" s="1"/>
      <c r="K49" s="18">
        <v>144.47</v>
      </c>
      <c r="N49" s="18">
        <f>IFERROR(VLOOKUP(B49,AthListMen[],1,FALSE),0)</f>
        <v>70162</v>
      </c>
      <c r="O49" s="18">
        <f t="shared" si="0"/>
        <v>43</v>
      </c>
    </row>
    <row r="50" spans="1:15" x14ac:dyDescent="0.25">
      <c r="A50">
        <v>48</v>
      </c>
      <c r="B50">
        <v>67206</v>
      </c>
      <c r="C50">
        <v>28</v>
      </c>
      <c r="D50" t="s">
        <v>54</v>
      </c>
      <c r="E50" t="s">
        <v>40</v>
      </c>
      <c r="F50">
        <v>99</v>
      </c>
      <c r="G50" t="s">
        <v>12</v>
      </c>
      <c r="H50" s="1">
        <v>9.5775462962962958E-4</v>
      </c>
      <c r="J50" s="1"/>
      <c r="K50" s="18">
        <v>153.71</v>
      </c>
      <c r="N50" s="18">
        <f>IFERROR(VLOOKUP(B50,AthListMen[],1,FALSE),0)</f>
        <v>67206</v>
      </c>
      <c r="O50" s="18">
        <f t="shared" si="0"/>
        <v>44</v>
      </c>
    </row>
    <row r="51" spans="1:15" x14ac:dyDescent="0.25">
      <c r="A51">
        <v>49</v>
      </c>
      <c r="B51">
        <v>65901</v>
      </c>
      <c r="C51">
        <v>30</v>
      </c>
      <c r="D51" t="s">
        <v>57</v>
      </c>
      <c r="E51" t="s">
        <v>27</v>
      </c>
      <c r="F51">
        <v>0</v>
      </c>
      <c r="G51" t="s">
        <v>12</v>
      </c>
      <c r="H51" s="1">
        <v>9.7071759259259257E-4</v>
      </c>
      <c r="J51" s="1"/>
      <c r="K51" s="18">
        <v>170.41</v>
      </c>
      <c r="N51" s="18">
        <f>IFERROR(VLOOKUP(B51,AthListMen[],1,FALSE),0)</f>
        <v>65901</v>
      </c>
      <c r="O51" s="18">
        <f t="shared" si="0"/>
        <v>45</v>
      </c>
    </row>
    <row r="52" spans="1:15" x14ac:dyDescent="0.25">
      <c r="A52">
        <v>50</v>
      </c>
      <c r="B52">
        <v>85275</v>
      </c>
      <c r="C52">
        <v>57</v>
      </c>
      <c r="D52" t="s">
        <v>62</v>
      </c>
      <c r="E52" t="s">
        <v>40</v>
      </c>
      <c r="F52">
        <v>0</v>
      </c>
      <c r="G52" t="s">
        <v>12</v>
      </c>
      <c r="H52" s="1">
        <v>9.7291666666666663E-4</v>
      </c>
      <c r="J52" s="1"/>
      <c r="K52" s="18">
        <v>173.24</v>
      </c>
      <c r="N52" s="18">
        <f>IFERROR(VLOOKUP(B52,AthListMen[],1,FALSE),0)</f>
        <v>85275</v>
      </c>
      <c r="O52" s="18">
        <f t="shared" si="0"/>
        <v>46</v>
      </c>
    </row>
    <row r="53" spans="1:15" x14ac:dyDescent="0.25">
      <c r="A53">
        <v>51</v>
      </c>
      <c r="B53">
        <v>65110</v>
      </c>
      <c r="C53">
        <v>31</v>
      </c>
      <c r="D53" t="s">
        <v>56</v>
      </c>
      <c r="E53" t="s">
        <v>33</v>
      </c>
      <c r="F53">
        <v>0</v>
      </c>
      <c r="G53" t="s">
        <v>12</v>
      </c>
      <c r="H53" s="1">
        <v>9.7916666666666681E-4</v>
      </c>
      <c r="J53" s="1"/>
      <c r="K53" s="18">
        <v>181.29</v>
      </c>
      <c r="N53" s="18">
        <f>IFERROR(VLOOKUP(B53,AthListMen[],1,FALSE),0)</f>
        <v>65110</v>
      </c>
      <c r="O53" s="18">
        <f t="shared" si="0"/>
        <v>47</v>
      </c>
    </row>
    <row r="54" spans="1:15" x14ac:dyDescent="0.25">
      <c r="A54">
        <v>52</v>
      </c>
      <c r="B54">
        <v>77071</v>
      </c>
      <c r="C54">
        <v>56</v>
      </c>
      <c r="D54" t="s">
        <v>80</v>
      </c>
      <c r="E54" t="s">
        <v>81</v>
      </c>
      <c r="F54">
        <v>99</v>
      </c>
      <c r="G54" t="s">
        <v>12</v>
      </c>
      <c r="H54" s="1">
        <v>9.8553240740740741E-4</v>
      </c>
      <c r="J54" s="1"/>
      <c r="K54" s="18">
        <v>189.49</v>
      </c>
      <c r="N54" s="18">
        <f>IFERROR(VLOOKUP(B54,AthListMen[],1,FALSE),0)</f>
        <v>0</v>
      </c>
      <c r="O54" s="18">
        <f t="shared" si="0"/>
        <v>47</v>
      </c>
    </row>
    <row r="55" spans="1:15" x14ac:dyDescent="0.25">
      <c r="A55">
        <v>53</v>
      </c>
      <c r="B55">
        <v>73801</v>
      </c>
      <c r="C55">
        <v>44</v>
      </c>
      <c r="D55" t="s">
        <v>55</v>
      </c>
      <c r="E55" t="s">
        <v>14</v>
      </c>
      <c r="F55">
        <v>0</v>
      </c>
      <c r="G55" t="s">
        <v>12</v>
      </c>
      <c r="H55" s="1">
        <v>9.9571759259259253E-4</v>
      </c>
      <c r="J55" s="1"/>
      <c r="K55" s="18">
        <v>202.61</v>
      </c>
      <c r="N55" s="18">
        <f>IFERROR(VLOOKUP(B55,AthListMen[],1,FALSE),0)</f>
        <v>73801</v>
      </c>
      <c r="O55" s="18">
        <f t="shared" si="0"/>
        <v>48</v>
      </c>
    </row>
    <row r="56" spans="1:15" x14ac:dyDescent="0.25">
      <c r="A56">
        <v>54</v>
      </c>
      <c r="B56">
        <v>65861</v>
      </c>
      <c r="C56">
        <v>29</v>
      </c>
      <c r="D56" t="s">
        <v>95</v>
      </c>
      <c r="E56" t="s">
        <v>22</v>
      </c>
      <c r="F56">
        <v>99</v>
      </c>
      <c r="G56" t="s">
        <v>12</v>
      </c>
      <c r="H56" s="1">
        <v>1.1018518518518519E-3</v>
      </c>
      <c r="J56" s="1"/>
      <c r="K56" s="18">
        <v>339.33</v>
      </c>
      <c r="N56" s="18">
        <f>IFERROR(VLOOKUP(B56,AthListMen[],1,FALSE),0)</f>
        <v>65861</v>
      </c>
      <c r="O56" s="18">
        <f t="shared" si="0"/>
        <v>49</v>
      </c>
    </row>
    <row r="57" spans="1:15" x14ac:dyDescent="0.25">
      <c r="A57">
        <v>999</v>
      </c>
      <c r="B57">
        <v>65169</v>
      </c>
      <c r="C57">
        <v>9</v>
      </c>
      <c r="D57" t="s">
        <v>31</v>
      </c>
      <c r="E57" t="s">
        <v>25</v>
      </c>
      <c r="F57">
        <v>99</v>
      </c>
      <c r="G57" t="s">
        <v>12</v>
      </c>
      <c r="H57" t="s">
        <v>66</v>
      </c>
      <c r="K57" s="18">
        <v>0</v>
      </c>
      <c r="N57" s="18">
        <f>IFERROR(VLOOKUP(B57,AthListMen[],1,FALSE),0)</f>
        <v>65169</v>
      </c>
      <c r="O57" s="18">
        <f t="shared" si="0"/>
        <v>0</v>
      </c>
    </row>
    <row r="58" spans="1:15" x14ac:dyDescent="0.25">
      <c r="A58">
        <v>999</v>
      </c>
      <c r="B58">
        <v>65248</v>
      </c>
      <c r="C58">
        <v>33</v>
      </c>
      <c r="D58" t="s">
        <v>59</v>
      </c>
      <c r="E58" t="s">
        <v>33</v>
      </c>
      <c r="F58">
        <v>0</v>
      </c>
      <c r="G58" t="s">
        <v>12</v>
      </c>
      <c r="H58" t="s">
        <v>66</v>
      </c>
      <c r="K58" s="18">
        <v>0</v>
      </c>
      <c r="N58" s="18">
        <f>IFERROR(VLOOKUP(B58,AthListMen[],1,FALSE),0)</f>
        <v>65248</v>
      </c>
      <c r="O58" s="18">
        <f t="shared" si="0"/>
        <v>0</v>
      </c>
    </row>
    <row r="59" spans="1:15" x14ac:dyDescent="0.25">
      <c r="A59" s="18">
        <v>999</v>
      </c>
      <c r="B59" s="18">
        <v>67171</v>
      </c>
      <c r="C59" s="18">
        <v>49</v>
      </c>
      <c r="D59" s="18" t="s">
        <v>36</v>
      </c>
      <c r="E59" s="18" t="s">
        <v>37</v>
      </c>
      <c r="F59" s="18">
        <v>0</v>
      </c>
      <c r="G59" s="18" t="s">
        <v>12</v>
      </c>
      <c r="H59" s="18" t="s">
        <v>66</v>
      </c>
      <c r="I59" s="18"/>
      <c r="J59" s="18"/>
      <c r="K59" s="18">
        <v>0</v>
      </c>
      <c r="N59" s="18">
        <f>IFERROR(VLOOKUP(B59,AthListMen[],1,FALSE),0)</f>
        <v>67171</v>
      </c>
      <c r="O59" s="18" t="e">
        <f>IF(N59&gt;0,IF(#REF!&gt;0,IF(#REF!&lt;999,IF(#REF!=A58,IF(N58&gt;0,O58,O58+1),IF(A58=A57,O58+2,O58+1)),0),O58),O58)</f>
        <v>#REF!</v>
      </c>
    </row>
    <row r="60" spans="1:15" x14ac:dyDescent="0.25">
      <c r="N60" s="18">
        <f>IFERROR(VLOOKUP(B60,AthListMen[],1,FALSE),0)</f>
        <v>0</v>
      </c>
      <c r="O60" s="18" t="e">
        <f>IF(N60&gt;0,IF(#REF!&gt;0,IF(#REF!&lt;999,IF(#REF!=#REF!,IF(N59&gt;0,O59,O59+1),IF(#REF!=A58,O59+2,O59+1)),0),O59),O59)</f>
        <v>#REF!</v>
      </c>
    </row>
    <row r="61" spans="1:15" x14ac:dyDescent="0.25">
      <c r="N61" s="18">
        <f>IFERROR(VLOOKUP(B61,AthListMen[],1,FALSE),0)</f>
        <v>0</v>
      </c>
      <c r="O61" s="18" t="e">
        <f>IF(N61&gt;0,IF(#REF!&gt;0,IF(#REF!&lt;999,IF(#REF!=#REF!,IF(N60&gt;0,O60,O60+1),IF(#REF!=#REF!,O60+2,O60+1)),0),O60),O60)</f>
        <v>#REF!</v>
      </c>
    </row>
    <row r="62" spans="1:15" x14ac:dyDescent="0.25">
      <c r="N62" s="18">
        <f>IFERROR(VLOOKUP(B62,AthListMen[],1,FALSE),0)</f>
        <v>0</v>
      </c>
      <c r="O62" s="18" t="e">
        <f>IF(N62&gt;0,IF(#REF!&gt;0,IF(#REF!&lt;999,IF(#REF!=#REF!,IF(N61&gt;0,O61,O61+1),IF(#REF!=#REF!,O61+2,O61+1)),0),O61),O61)</f>
        <v>#REF!</v>
      </c>
    </row>
    <row r="63" spans="1:15" x14ac:dyDescent="0.25">
      <c r="N63" s="18">
        <f>IFERROR(VLOOKUP(B63,AthListMen[],1,FALSE),0)</f>
        <v>0</v>
      </c>
      <c r="O63" s="18" t="e">
        <f>IF(N63&gt;0,IF(#REF!&gt;0,IF(#REF!&lt;999,IF(#REF!=#REF!,IF(N62&gt;0,O62,O62+1),IF(#REF!=#REF!,O62+2,O62+1)),0),O62),O62)</f>
        <v>#REF!</v>
      </c>
    </row>
    <row r="64" spans="1:15" x14ac:dyDescent="0.25">
      <c r="N64" s="18">
        <f>IFERROR(VLOOKUP(B64,AthListMen[],1,FALSE),0)</f>
        <v>0</v>
      </c>
      <c r="O64" s="18" t="e">
        <f>IF(N64&gt;0,IF(#REF!&gt;0,IF(#REF!&lt;999,IF(#REF!=#REF!,IF(N63&gt;0,O63,O63+1),IF(#REF!=#REF!,O63+2,O63+1)),0),O63),O63)</f>
        <v>#REF!</v>
      </c>
    </row>
    <row r="65" spans="14:15" x14ac:dyDescent="0.25">
      <c r="N65" s="18">
        <f>IFERROR(VLOOKUP(B65,AthListMen[],1,FALSE),0)</f>
        <v>0</v>
      </c>
      <c r="O65" s="18" t="e">
        <f>IF(N65&gt;0,IF(#REF!&gt;0,IF(#REF!&lt;999,IF(#REF!=#REF!,IF(N64&gt;0,O64,O64+1),IF(#REF!=#REF!,O64+2,O64+1)),0),O64),O64)</f>
        <v>#REF!</v>
      </c>
    </row>
    <row r="66" spans="14:15" x14ac:dyDescent="0.25">
      <c r="N66" s="18">
        <f>IFERROR(VLOOKUP(B66,AthListMen[],1,FALSE),0)</f>
        <v>0</v>
      </c>
      <c r="O66" s="18" t="e">
        <f>IF(N66&gt;0,IF(#REF!&gt;0,IF(#REF!&lt;999,IF(#REF!=#REF!,IF(N65&gt;0,O65,O65+1),IF(#REF!=#REF!,O65+2,O65+1)),0),O65),O65)</f>
        <v>#REF!</v>
      </c>
    </row>
    <row r="67" spans="14:15" x14ac:dyDescent="0.25">
      <c r="N67" s="18">
        <f>IFERROR(VLOOKUP(B67,AthListMen[],1,FALSE),0)</f>
        <v>0</v>
      </c>
      <c r="O67" s="18" t="e">
        <f>IF(N67&gt;0,IF(#REF!&gt;0,IF(#REF!&lt;999,IF(#REF!=#REF!,IF(N66&gt;0,O66,O66+1),IF(#REF!=#REF!,O66+2,O66+1)),0),O66),O66)</f>
        <v>#REF!</v>
      </c>
    </row>
    <row r="68" spans="14:15" x14ac:dyDescent="0.25">
      <c r="N68" s="18">
        <f>IFERROR(VLOOKUP(B68,AthListMen[],1,FALSE),0)</f>
        <v>0</v>
      </c>
      <c r="O68" s="18" t="e">
        <f>IF(N68&gt;0,IF(#REF!&gt;0,IF(#REF!&lt;999,IF(#REF!=#REF!,IF(N67&gt;0,O67,O67+1),IF(#REF!=#REF!,O67+2,O67+1)),0),O67),O67)</f>
        <v>#REF!</v>
      </c>
    </row>
    <row r="69" spans="14:15" x14ac:dyDescent="0.25">
      <c r="N69" s="18">
        <f>IFERROR(VLOOKUP(B69,AthListMen[],1,FALSE),0)</f>
        <v>0</v>
      </c>
      <c r="O69" s="18" t="e">
        <f>IF(N69&gt;0,IF(#REF!&gt;0,IF(#REF!&lt;999,IF(#REF!=#REF!,IF(N68&gt;0,O68,O68+1),IF(#REF!=#REF!,O68+2,O68+1)),0),O68),O68)</f>
        <v>#REF!</v>
      </c>
    </row>
    <row r="70" spans="14:15" x14ac:dyDescent="0.25">
      <c r="N70" s="18">
        <f>IFERROR(VLOOKUP(B70,AthListMen[],1,FALSE),0)</f>
        <v>0</v>
      </c>
      <c r="O70" s="18" t="e">
        <f>IF(N70&gt;0,IF(#REF!&gt;0,IF(#REF!&lt;999,IF(#REF!=#REF!,IF(N69&gt;0,O69,O69+1),IF(#REF!=#REF!,O69+2,O69+1)),0),O69),O69)</f>
        <v>#REF!</v>
      </c>
    </row>
    <row r="71" spans="14:15" x14ac:dyDescent="0.25">
      <c r="N71" s="18">
        <f>IFERROR(VLOOKUP(B71,AthListMen[],1,FALSE),0)</f>
        <v>0</v>
      </c>
      <c r="O71" s="18" t="e">
        <f>IF(N71&gt;0,IF(#REF!&gt;0,IF(#REF!&lt;999,IF(#REF!=#REF!,IF(N70&gt;0,O70,O70+1),IF(#REF!=#REF!,O70+2,O70+1)),0),O70),O70)</f>
        <v>#REF!</v>
      </c>
    </row>
    <row r="72" spans="14:15" x14ac:dyDescent="0.25">
      <c r="N72" s="18">
        <f>IFERROR(VLOOKUP(B72,AthListMen[],1,FALSE),0)</f>
        <v>0</v>
      </c>
      <c r="O72" s="18" t="e">
        <f>IF(N72&gt;0,IF(#REF!&gt;0,IF(#REF!&lt;999,IF(#REF!=#REF!,IF(N71&gt;0,O71,O71+1),IF(#REF!=#REF!,O71+2,O71+1)),0),O71),O71)</f>
        <v>#REF!</v>
      </c>
    </row>
    <row r="73" spans="14:15" x14ac:dyDescent="0.25">
      <c r="N73" s="18">
        <f>IFERROR(VLOOKUP(B73,AthListMen[],1,FALSE),0)</f>
        <v>0</v>
      </c>
      <c r="O73" s="18" t="e">
        <f>IF(N73&gt;0,IF(#REF!&gt;0,IF(#REF!&lt;999,IF(#REF!=#REF!,IF(N72&gt;0,O72,O72+1),IF(#REF!=#REF!,O72+2,O72+1)),0),O72),O72)</f>
        <v>#REF!</v>
      </c>
    </row>
    <row r="74" spans="14:15" x14ac:dyDescent="0.25">
      <c r="N74" s="18">
        <f>IFERROR(VLOOKUP(B74,AthListMen[],1,FALSE),0)</f>
        <v>0</v>
      </c>
      <c r="O74" s="18" t="e">
        <f>IF(N74&gt;0,IF(#REF!&gt;0,IF(#REF!&lt;999,IF(#REF!=#REF!,IF(N73&gt;0,O73,O73+1),IF(#REF!=#REF!,O73+2,O73+1)),0),O73),O73)</f>
        <v>#REF!</v>
      </c>
    </row>
    <row r="75" spans="14:15" x14ac:dyDescent="0.25">
      <c r="N75" s="18">
        <f>IFERROR(VLOOKUP(B75,AthListMen[],1,FALSE),0)</f>
        <v>0</v>
      </c>
      <c r="O75" s="18" t="e">
        <f>IF(N75&gt;0,IF(#REF!&gt;0,IF(#REF!&lt;999,IF(#REF!=#REF!,IF(N74&gt;0,O74,O74+1),IF(#REF!=#REF!,O74+2,O74+1)),0),O74),O74)</f>
        <v>#REF!</v>
      </c>
    </row>
    <row r="76" spans="14:15" x14ac:dyDescent="0.25">
      <c r="N76" s="18">
        <f>IFERROR(VLOOKUP(B76,AthListMen[],1,FALSE),0)</f>
        <v>0</v>
      </c>
      <c r="O76" s="18" t="e">
        <f>IF(N76&gt;0,IF(#REF!&gt;0,IF(#REF!&lt;999,IF(#REF!=#REF!,IF(N75&gt;0,O75,O75+1),IF(#REF!=#REF!,O75+2,O75+1)),0),O75),O75)</f>
        <v>#REF!</v>
      </c>
    </row>
    <row r="77" spans="14:15" x14ac:dyDescent="0.25">
      <c r="N77" s="18">
        <f>IFERROR(VLOOKUP(B77,AthListMen[],1,FALSE),0)</f>
        <v>0</v>
      </c>
      <c r="O77" s="18" t="e">
        <f>IF(N77&gt;0,IF(#REF!&gt;0,IF(#REF!&lt;999,IF(#REF!=#REF!,IF(N76&gt;0,O76,O76+1),IF(#REF!=#REF!,O76+2,O76+1)),0),O76),O76)</f>
        <v>#REF!</v>
      </c>
    </row>
    <row r="78" spans="14:15" x14ac:dyDescent="0.25">
      <c r="N78" s="18">
        <f>IFERROR(VLOOKUP(B78,AthListMen[],1,FALSE),0)</f>
        <v>0</v>
      </c>
      <c r="O78" s="18" t="e">
        <f>IF(N78&gt;0,IF(#REF!&gt;0,IF(#REF!&lt;999,IF(#REF!=#REF!,IF(N77&gt;0,O77,O77+1),IF(#REF!=#REF!,O77+2,O77+1)),0),O77),O77)</f>
        <v>#REF!</v>
      </c>
    </row>
    <row r="79" spans="14:15" x14ac:dyDescent="0.25">
      <c r="N79" s="18">
        <f>IFERROR(VLOOKUP(B79,AthListMen[],1,FALSE),0)</f>
        <v>0</v>
      </c>
      <c r="O79" s="18" t="e">
        <f>IF(N79&gt;0,IF(#REF!&gt;0,IF(#REF!&lt;999,IF(#REF!=#REF!,IF(N78&gt;0,O78,O78+1),IF(#REF!=#REF!,O78+2,O78+1)),0),O78),O78)</f>
        <v>#REF!</v>
      </c>
    </row>
    <row r="80" spans="14:15" x14ac:dyDescent="0.25">
      <c r="N80" s="18">
        <f>IFERROR(VLOOKUP(B80,AthListMen[],1,FALSE),0)</f>
        <v>0</v>
      </c>
      <c r="O80" s="18" t="e">
        <f>IF(N80&gt;0,IF(#REF!&gt;0,IF(#REF!&lt;999,IF(#REF!=#REF!,IF(N79&gt;0,O79,O79+1),IF(#REF!=#REF!,O79+2,O79+1)),0),O79),O79)</f>
        <v>#REF!</v>
      </c>
    </row>
    <row r="81" spans="14:15" x14ac:dyDescent="0.25">
      <c r="N81" s="18">
        <f>IFERROR(VLOOKUP(B81,AthListMen[],1,FALSE),0)</f>
        <v>0</v>
      </c>
      <c r="O81" s="18" t="e">
        <f>IF(N81&gt;0,IF(#REF!&gt;0,IF(#REF!&lt;999,IF(#REF!=#REF!,IF(N80&gt;0,O80,O80+1),IF(#REF!=#REF!,O80+2,O80+1)),0),O80),O80)</f>
        <v>#REF!</v>
      </c>
    </row>
    <row r="82" spans="14:15" x14ac:dyDescent="0.25">
      <c r="N82" s="18">
        <f>IFERROR(VLOOKUP(B82,AthListMen[],1,FALSE),0)</f>
        <v>0</v>
      </c>
      <c r="O82" s="18" t="e">
        <f>IF(N82&gt;0,IF(#REF!&gt;0,IF(#REF!&lt;999,IF(#REF!=#REF!,IF(N81&gt;0,O81,O81+1),IF(#REF!=#REF!,O81+2,O81+1)),0),O81),O81)</f>
        <v>#REF!</v>
      </c>
    </row>
    <row r="83" spans="14:15" x14ac:dyDescent="0.25">
      <c r="N83" s="18">
        <f>IFERROR(VLOOKUP(B83,AthListMen[],1,FALSE),0)</f>
        <v>0</v>
      </c>
      <c r="O83" s="18" t="e">
        <f>IF(N83&gt;0,IF(#REF!&gt;0,IF(#REF!&lt;999,IF(#REF!=#REF!,IF(N82&gt;0,O82,O82+1),IF(#REF!=#REF!,O82+2,O82+1)),0),O82),O82)</f>
        <v>#REF!</v>
      </c>
    </row>
    <row r="84" spans="14:15" x14ac:dyDescent="0.25">
      <c r="N84" s="18">
        <f>IFERROR(VLOOKUP(B84,AthListMen[],1,FALSE),0)</f>
        <v>0</v>
      </c>
      <c r="O84" s="18" t="e">
        <f>IF(N84&gt;0,IF(#REF!&gt;0,IF(#REF!&lt;999,IF(#REF!=#REF!,IF(N83&gt;0,O83,O83+1),IF(#REF!=#REF!,O83+2,O83+1)),0),O83),O83)</f>
        <v>#REF!</v>
      </c>
    </row>
    <row r="85" spans="14:15" x14ac:dyDescent="0.25">
      <c r="N85" s="18">
        <f>IFERROR(VLOOKUP(B85,AthListMen[],1,FALSE),0)</f>
        <v>0</v>
      </c>
      <c r="O85" s="18" t="e">
        <f>IF(N85&gt;0,IF(#REF!&gt;0,IF(#REF!&lt;999,IF(#REF!=#REF!,IF(N84&gt;0,O84,O84+1),IF(#REF!=#REF!,O84+2,O84+1)),0),O84),O84)</f>
        <v>#REF!</v>
      </c>
    </row>
    <row r="86" spans="14:15" x14ac:dyDescent="0.25">
      <c r="N86" s="18">
        <f>IFERROR(VLOOKUP(B86,AthListMen[],1,FALSE),0)</f>
        <v>0</v>
      </c>
      <c r="O86" s="18" t="e">
        <f>IF(N86&gt;0,IF(#REF!&gt;0,IF(#REF!&lt;999,IF(#REF!=#REF!,IF(N85&gt;0,O85,O85+1),IF(#REF!=#REF!,O85+2,O85+1)),0),O85),O85)</f>
        <v>#REF!</v>
      </c>
    </row>
    <row r="87" spans="14:15" x14ac:dyDescent="0.25">
      <c r="N87" s="18">
        <f>IFERROR(VLOOKUP(B87,AthListMen[],1,FALSE),0)</f>
        <v>0</v>
      </c>
      <c r="O87" s="18" t="e">
        <f>IF(N87&gt;0,IF(#REF!&gt;0,IF(#REF!&lt;999,IF(#REF!=#REF!,IF(N86&gt;0,O86,O86+1),IF(#REF!=#REF!,O86+2,O86+1)),0),O86),O86)</f>
        <v>#REF!</v>
      </c>
    </row>
    <row r="88" spans="14:15" x14ac:dyDescent="0.25">
      <c r="N88" s="18">
        <f>IFERROR(VLOOKUP(B88,AthListMen[],1,FALSE),0)</f>
        <v>0</v>
      </c>
      <c r="O88" s="18" t="e">
        <f>IF(N88&gt;0,IF(#REF!&gt;0,IF(#REF!&lt;999,IF(#REF!=#REF!,IF(N87&gt;0,O87,O87+1),IF(#REF!=#REF!,O87+2,O87+1)),0),O87),O87)</f>
        <v>#REF!</v>
      </c>
    </row>
    <row r="89" spans="14:15" x14ac:dyDescent="0.25">
      <c r="N89" s="18">
        <f>IFERROR(VLOOKUP(B89,AthListMen[],1,FALSE),0)</f>
        <v>0</v>
      </c>
      <c r="O89" s="18" t="e">
        <f>IF(N89&gt;0,IF(#REF!&gt;0,IF(#REF!&lt;999,IF(#REF!=#REF!,IF(N88&gt;0,O88,O88+1),IF(#REF!=#REF!,O88+2,O88+1)),0),O88),O88)</f>
        <v>#REF!</v>
      </c>
    </row>
    <row r="90" spans="14:15" x14ac:dyDescent="0.25">
      <c r="N90" s="18">
        <f>IFERROR(VLOOKUP(B90,AthListMen[],1,FALSE),0)</f>
        <v>0</v>
      </c>
      <c r="O90" s="18" t="e">
        <f>IF(N90&gt;0,IF(#REF!&gt;0,IF(#REF!&lt;999,IF(#REF!=#REF!,IF(N89&gt;0,O89,O89+1),IF(#REF!=#REF!,O89+2,O89+1)),0),O89),O89)</f>
        <v>#REF!</v>
      </c>
    </row>
    <row r="91" spans="14:15" x14ac:dyDescent="0.25">
      <c r="N91" s="18">
        <f>IFERROR(VLOOKUP(B91,AthListMen[],1,FALSE),0)</f>
        <v>0</v>
      </c>
      <c r="O91" s="18" t="e">
        <f>IF(N91&gt;0,IF(#REF!&gt;0,IF(#REF!&lt;999,IF(#REF!=#REF!,IF(N90&gt;0,O90,O90+1),IF(#REF!=#REF!,O90+2,O90+1)),0),O90),O90)</f>
        <v>#REF!</v>
      </c>
    </row>
    <row r="92" spans="14:15" x14ac:dyDescent="0.25">
      <c r="N92" s="18">
        <f>IFERROR(VLOOKUP(B92,AthListMen[],1,FALSE),0)</f>
        <v>0</v>
      </c>
      <c r="O92" s="18" t="e">
        <f>IF(N92&gt;0,IF(#REF!&gt;0,IF(#REF!&lt;999,IF(#REF!=#REF!,IF(N91&gt;0,O91,O91+1),IF(#REF!=#REF!,O91+2,O91+1)),0),O91),O91)</f>
        <v>#REF!</v>
      </c>
    </row>
    <row r="93" spans="14:15" x14ac:dyDescent="0.25">
      <c r="N93" s="18">
        <f>IFERROR(VLOOKUP(B93,AthListMen[],1,FALSE),0)</f>
        <v>0</v>
      </c>
      <c r="O93" s="18" t="e">
        <f>IF(N93&gt;0,IF(#REF!&gt;0,IF(#REF!&lt;999,IF(#REF!=#REF!,IF(N92&gt;0,O92,O92+1),IF(#REF!=#REF!,O92+2,O92+1)),0),O92),O92)</f>
        <v>#REF!</v>
      </c>
    </row>
    <row r="94" spans="14:15" x14ac:dyDescent="0.25">
      <c r="N94" s="18">
        <f>IFERROR(VLOOKUP(B94,AthListMen[],1,FALSE),0)</f>
        <v>0</v>
      </c>
      <c r="O94" s="18" t="e">
        <f>IF(N94&gt;0,IF(#REF!&gt;0,IF(#REF!&lt;999,IF(#REF!=#REF!,IF(N93&gt;0,O93,O93+1),IF(#REF!=#REF!,O93+2,O93+1)),0),O93),O93)</f>
        <v>#REF!</v>
      </c>
    </row>
    <row r="95" spans="14:15" x14ac:dyDescent="0.25">
      <c r="N95" s="18">
        <f>IFERROR(VLOOKUP(B95,AthListMen[],1,FALSE),0)</f>
        <v>0</v>
      </c>
      <c r="O95" s="18" t="e">
        <f>IF(N95&gt;0,IF(#REF!&gt;0,IF(#REF!&lt;999,IF(#REF!=#REF!,IF(N94&gt;0,O94,O94+1),IF(#REF!=#REF!,O94+2,O94+1)),0),O94),O94)</f>
        <v>#REF!</v>
      </c>
    </row>
    <row r="96" spans="14:15" x14ac:dyDescent="0.25">
      <c r="N96" s="18">
        <f>IFERROR(VLOOKUP(B96,AthListMen[],1,FALSE),0)</f>
        <v>0</v>
      </c>
      <c r="O96" s="18" t="e">
        <f>IF(N96&gt;0,IF(#REF!&gt;0,IF(#REF!&lt;999,IF(#REF!=#REF!,IF(N95&gt;0,O95,O95+1),IF(#REF!=#REF!,O95+2,O95+1)),0),O95),O95)</f>
        <v>#REF!</v>
      </c>
    </row>
    <row r="97" spans="14:15" x14ac:dyDescent="0.25">
      <c r="N97" s="18">
        <f>IFERROR(VLOOKUP(B97,AthListMen[],1,FALSE),0)</f>
        <v>0</v>
      </c>
      <c r="O97" s="18" t="e">
        <f>IF(N97&gt;0,IF(#REF!&gt;0,IF(#REF!&lt;999,IF(#REF!=#REF!,IF(N96&gt;0,O96,O96+1),IF(#REF!=#REF!,O96+2,O96+1)),0),O96),O96)</f>
        <v>#REF!</v>
      </c>
    </row>
    <row r="98" spans="14:15" x14ac:dyDescent="0.25">
      <c r="N98" s="18">
        <f>IFERROR(VLOOKUP(B98,AthListMen[],1,FALSE),0)</f>
        <v>0</v>
      </c>
      <c r="O98" s="18" t="e">
        <f>IF(N98&gt;0,IF(#REF!&gt;0,IF(#REF!&lt;999,IF(#REF!=#REF!,IF(N97&gt;0,O97,O97+1),IF(#REF!=#REF!,O97+2,O97+1)),0),O97),O97)</f>
        <v>#REF!</v>
      </c>
    </row>
    <row r="99" spans="14:15" x14ac:dyDescent="0.25">
      <c r="N99" s="18">
        <f>IFERROR(VLOOKUP(B99,AthListMen[],1,FALSE),0)</f>
        <v>0</v>
      </c>
      <c r="O99" s="18" t="e">
        <f>IF(N99&gt;0,IF(#REF!&gt;0,IF(#REF!&lt;999,IF(#REF!=#REF!,IF(N98&gt;0,O98,O98+1),IF(#REF!=#REF!,O98+2,O98+1)),0),O98),O98)</f>
        <v>#REF!</v>
      </c>
    </row>
    <row r="100" spans="14:15" x14ac:dyDescent="0.25">
      <c r="N100" s="18">
        <f>IFERROR(VLOOKUP(B100,AthListMen[],1,FALSE),0)</f>
        <v>0</v>
      </c>
      <c r="O100" s="18" t="e">
        <f>IF(N100&gt;0,IF(#REF!&gt;0,IF(#REF!&lt;999,IF(#REF!=#REF!,IF(N99&gt;0,O99,O99+1),IF(#REF!=#REF!,O99+2,O99+1)),0),O99),O99)</f>
        <v>#REF!</v>
      </c>
    </row>
    <row r="101" spans="14:15" x14ac:dyDescent="0.25">
      <c r="N101" s="18">
        <f>IFERROR(VLOOKUP(B101,AthListMen[],1,FALSE),0)</f>
        <v>0</v>
      </c>
      <c r="O101" s="18" t="e">
        <f>IF(N101&gt;0,IF(#REF!&gt;0,IF(#REF!&lt;999,IF(#REF!=#REF!,IF(N100&gt;0,O100,O100+1),IF(#REF!=#REF!,O100+2,O100+1)),0),O100),O100)</f>
        <v>#REF!</v>
      </c>
    </row>
    <row r="102" spans="14:15" x14ac:dyDescent="0.25">
      <c r="N102" s="18">
        <f>IFERROR(VLOOKUP(B102,AthListMen[],1,FALSE),0)</f>
        <v>0</v>
      </c>
      <c r="O102" s="18" t="e">
        <f>IF(N102&gt;0,IF(#REF!&gt;0,IF(#REF!&lt;999,IF(#REF!=#REF!,IF(N101&gt;0,O101,O101+1),IF(#REF!=#REF!,O101+2,O101+1)),0),O101),O101)</f>
        <v>#REF!</v>
      </c>
    </row>
    <row r="103" spans="14:15" x14ac:dyDescent="0.25">
      <c r="N103" s="18">
        <f>IFERROR(VLOOKUP(B103,AthListMen[],1,FALSE),0)</f>
        <v>0</v>
      </c>
      <c r="O103" s="18" t="e">
        <f>IF(N103&gt;0,IF(#REF!&gt;0,IF(#REF!&lt;999,IF(#REF!=#REF!,IF(N102&gt;0,O102,O102+1),IF(#REF!=#REF!,O102+2,O102+1)),0),O102),O102)</f>
        <v>#REF!</v>
      </c>
    </row>
    <row r="104" spans="14:15" x14ac:dyDescent="0.25">
      <c r="N104" s="18">
        <f>IFERROR(VLOOKUP(B104,AthListMen[],1,FALSE),0)</f>
        <v>0</v>
      </c>
      <c r="O104" s="18" t="e">
        <f>IF(N104&gt;0,IF(#REF!&gt;0,IF(#REF!&lt;999,IF(#REF!=#REF!,IF(N103&gt;0,O103,O103+1),IF(#REF!=#REF!,O103+2,O103+1)),0),O103),O103)</f>
        <v>#REF!</v>
      </c>
    </row>
    <row r="105" spans="14:15" x14ac:dyDescent="0.25">
      <c r="N105" s="18">
        <f>IFERROR(VLOOKUP(B105,AthListMen[],1,FALSE),0)</f>
        <v>0</v>
      </c>
      <c r="O105" s="18" t="e">
        <f>IF(N105&gt;0,IF(#REF!&gt;0,IF(#REF!&lt;999,IF(#REF!=#REF!,IF(N104&gt;0,O104,O104+1),IF(#REF!=#REF!,O104+2,O104+1)),0),O104),O104)</f>
        <v>#REF!</v>
      </c>
    </row>
    <row r="106" spans="14:15" x14ac:dyDescent="0.25">
      <c r="N106" s="18">
        <f>IFERROR(VLOOKUP(B106,AthListMen[],1,FALSE),0)</f>
        <v>0</v>
      </c>
      <c r="O106" s="18" t="e">
        <f>IF(N106&gt;0,IF(#REF!&gt;0,IF(#REF!&lt;999,IF(#REF!=#REF!,IF(N105&gt;0,O105,O105+1),IF(#REF!=#REF!,O105+2,O105+1)),0),O105),O105)</f>
        <v>#REF!</v>
      </c>
    </row>
    <row r="107" spans="14:15" x14ac:dyDescent="0.25">
      <c r="N107" s="18">
        <f>IFERROR(VLOOKUP(B107,AthListMen[],1,FALSE),0)</f>
        <v>0</v>
      </c>
      <c r="O107" s="18" t="e">
        <f>IF(N107&gt;0,IF(#REF!&gt;0,IF(#REF!&lt;999,IF(#REF!=#REF!,IF(N106&gt;0,O106,O106+1),IF(#REF!=#REF!,O106+2,O106+1)),0),O106),O106)</f>
        <v>#REF!</v>
      </c>
    </row>
    <row r="108" spans="14:15" x14ac:dyDescent="0.25">
      <c r="N108" s="18">
        <f>IFERROR(VLOOKUP(B108,AthListMen[],1,FALSE),0)</f>
        <v>0</v>
      </c>
      <c r="O108" s="18" t="e">
        <f>IF(N108&gt;0,IF(#REF!&gt;0,IF(#REF!&lt;999,IF(#REF!=#REF!,IF(N107&gt;0,O107,O107+1),IF(#REF!=#REF!,O107+2,O107+1)),0),O107),O107)</f>
        <v>#REF!</v>
      </c>
    </row>
    <row r="109" spans="14:15" x14ac:dyDescent="0.25">
      <c r="N109" s="18">
        <f>IFERROR(VLOOKUP(B109,AthListMen[],1,FALSE),0)</f>
        <v>0</v>
      </c>
      <c r="O109" s="18" t="e">
        <f>IF(N109&gt;0,IF(#REF!&gt;0,IF(#REF!&lt;999,IF(#REF!=#REF!,IF(N108&gt;0,O108,O108+1),IF(#REF!=#REF!,O108+2,O108+1)),0),O108),O108)</f>
        <v>#REF!</v>
      </c>
    </row>
    <row r="110" spans="14:15" x14ac:dyDescent="0.25">
      <c r="N110" s="18">
        <f>IFERROR(VLOOKUP(B110,AthListMen[],1,FALSE),0)</f>
        <v>0</v>
      </c>
      <c r="O110" s="18" t="e">
        <f>IF(N110&gt;0,IF(#REF!&gt;0,IF(#REF!&lt;999,IF(#REF!=#REF!,IF(N109&gt;0,O109,O109+1),IF(#REF!=#REF!,O109+2,O109+1)),0),O109),O109)</f>
        <v>#REF!</v>
      </c>
    </row>
    <row r="111" spans="14:15" x14ac:dyDescent="0.25">
      <c r="N111" s="18">
        <f>IFERROR(VLOOKUP(B111,AthListMen[],1,FALSE),0)</f>
        <v>0</v>
      </c>
      <c r="O111" s="18" t="e">
        <f>IF(N111&gt;0,IF(#REF!&gt;0,IF(#REF!&lt;999,IF(#REF!=#REF!,IF(N110&gt;0,O110,O110+1),IF(#REF!=#REF!,O110+2,O110+1)),0),O110),O110)</f>
        <v>#REF!</v>
      </c>
    </row>
    <row r="112" spans="14:15" x14ac:dyDescent="0.25">
      <c r="N112" s="18">
        <f>IFERROR(VLOOKUP(B112,AthListMen[],1,FALSE),0)</f>
        <v>0</v>
      </c>
      <c r="O112" s="18" t="e">
        <f>IF(N112&gt;0,IF(#REF!&gt;0,IF(#REF!&lt;999,IF(#REF!=#REF!,IF(N111&gt;0,O111,O111+1),IF(#REF!=#REF!,O111+2,O111+1)),0),O111),O111)</f>
        <v>#REF!</v>
      </c>
    </row>
    <row r="113" spans="14:15" x14ac:dyDescent="0.25">
      <c r="N113" s="18">
        <f>IFERROR(VLOOKUP(B113,AthListMen[],1,FALSE),0)</f>
        <v>0</v>
      </c>
      <c r="O113" s="18" t="e">
        <f>IF(N113&gt;0,IF(#REF!&gt;0,IF(#REF!&lt;999,IF(#REF!=#REF!,IF(N112&gt;0,O112,O112+1),IF(#REF!=#REF!,O112+2,O112+1)),0),O112),O112)</f>
        <v>#REF!</v>
      </c>
    </row>
    <row r="114" spans="14:15" x14ac:dyDescent="0.25">
      <c r="N114" s="18">
        <f>IFERROR(VLOOKUP(B114,AthListMen[],1,FALSE),0)</f>
        <v>0</v>
      </c>
      <c r="O114" s="18" t="e">
        <f>IF(N114&gt;0,IF(#REF!&gt;0,IF(#REF!&lt;999,IF(#REF!=#REF!,IF(N113&gt;0,O113,O113+1),IF(#REF!=#REF!,O113+2,O113+1)),0),O113),O113)</f>
        <v>#REF!</v>
      </c>
    </row>
    <row r="115" spans="14:15" x14ac:dyDescent="0.25">
      <c r="N115" s="18">
        <f>IFERROR(VLOOKUP(B115,AthListMen[],1,FALSE),0)</f>
        <v>0</v>
      </c>
      <c r="O115" s="18" t="e">
        <f>IF(N115&gt;0,IF(#REF!&gt;0,IF(#REF!&lt;999,IF(#REF!=#REF!,IF(N114&gt;0,O114,O114+1),IF(#REF!=#REF!,O114+2,O114+1)),0),O114),O114)</f>
        <v>#REF!</v>
      </c>
    </row>
    <row r="116" spans="14:15" x14ac:dyDescent="0.25">
      <c r="N116" s="18">
        <f>IFERROR(VLOOKUP(B116,AthListMen[],1,FALSE),0)</f>
        <v>0</v>
      </c>
      <c r="O116" s="18" t="e">
        <f>IF(N116&gt;0,IF(#REF!&gt;0,IF(#REF!&lt;999,IF(#REF!=#REF!,IF(N115&gt;0,O115,O115+1),IF(#REF!=#REF!,O115+2,O115+1)),0),O115),O115)</f>
        <v>#REF!</v>
      </c>
    </row>
    <row r="117" spans="14:15" x14ac:dyDescent="0.25">
      <c r="N117" s="18">
        <f>IFERROR(VLOOKUP(B117,AthListMen[],1,FALSE),0)</f>
        <v>0</v>
      </c>
      <c r="O117" s="18" t="e">
        <f>IF(N117&gt;0,IF(#REF!&gt;0,IF(#REF!&lt;999,IF(#REF!=#REF!,IF(N116&gt;0,O116,O116+1),IF(#REF!=#REF!,O116+2,O116+1)),0),O116),O116)</f>
        <v>#REF!</v>
      </c>
    </row>
    <row r="118" spans="14:15" x14ac:dyDescent="0.25">
      <c r="N118" s="18">
        <f>IFERROR(VLOOKUP(B118,AthListMen[],1,FALSE),0)</f>
        <v>0</v>
      </c>
      <c r="O118" s="18" t="e">
        <f>IF(N118&gt;0,IF(#REF!&gt;0,IF(#REF!&lt;999,IF(#REF!=#REF!,IF(N117&gt;0,O117,O117+1),IF(#REF!=#REF!,O117+2,O117+1)),0),O117),O117)</f>
        <v>#REF!</v>
      </c>
    </row>
    <row r="119" spans="14:15" x14ac:dyDescent="0.25">
      <c r="N119" s="18">
        <f>IFERROR(VLOOKUP(B119,AthListMen[],1,FALSE),0)</f>
        <v>0</v>
      </c>
      <c r="O119" s="18" t="e">
        <f>IF(N119&gt;0,IF(#REF!&gt;0,IF(#REF!&lt;999,IF(#REF!=#REF!,IF(N118&gt;0,O118,O118+1),IF(#REF!=#REF!,O118+2,O118+1)),0),O118),O118)</f>
        <v>#REF!</v>
      </c>
    </row>
    <row r="120" spans="14:15" x14ac:dyDescent="0.25">
      <c r="N120" s="18">
        <f>IFERROR(VLOOKUP(B120,AthListMen[],1,FALSE),0)</f>
        <v>0</v>
      </c>
      <c r="O120" s="18" t="e">
        <f>IF(N120&gt;0,IF(#REF!&gt;0,IF(#REF!&lt;999,IF(#REF!=#REF!,IF(N119&gt;0,O119,O119+1),IF(#REF!=#REF!,O119+2,O119+1)),0),O119),O119)</f>
        <v>#REF!</v>
      </c>
    </row>
    <row r="121" spans="14:15" x14ac:dyDescent="0.25">
      <c r="N121" s="18">
        <f>IFERROR(VLOOKUP(B121,AthListMen[],1,FALSE),0)</f>
        <v>0</v>
      </c>
      <c r="O121" s="18" t="e">
        <f>IF(N121&gt;0,IF(#REF!&gt;0,IF(#REF!&lt;999,IF(#REF!=#REF!,IF(N120&gt;0,O120,O120+1),IF(#REF!=#REF!,O120+2,O120+1)),0),O120),O120)</f>
        <v>#REF!</v>
      </c>
    </row>
    <row r="122" spans="14:15" x14ac:dyDescent="0.25">
      <c r="N122" s="18">
        <f>IFERROR(VLOOKUP(B122,AthListMen[],1,FALSE),0)</f>
        <v>0</v>
      </c>
      <c r="O122" s="18" t="e">
        <f>IF(N122&gt;0,IF(#REF!&gt;0,IF(#REF!&lt;999,IF(#REF!=#REF!,IF(N121&gt;0,O121,O121+1),IF(#REF!=#REF!,O121+2,O121+1)),0),O121),O121)</f>
        <v>#REF!</v>
      </c>
    </row>
    <row r="123" spans="14:15" x14ac:dyDescent="0.25">
      <c r="N123" s="18">
        <f>IFERROR(VLOOKUP(B123,AthListMen[],1,FALSE),0)</f>
        <v>0</v>
      </c>
      <c r="O123" s="18" t="e">
        <f>IF(N123&gt;0,IF(#REF!&gt;0,IF(#REF!&lt;999,IF(#REF!=#REF!,IF(N122&gt;0,O122,O122+1),IF(#REF!=#REF!,O122+2,O122+1)),0),O122),O122)</f>
        <v>#REF!</v>
      </c>
    </row>
    <row r="124" spans="14:15" x14ac:dyDescent="0.25">
      <c r="N124" s="18">
        <f>IFERROR(VLOOKUP(B124,AthListMen[],1,FALSE),0)</f>
        <v>0</v>
      </c>
      <c r="O124" s="18" t="e">
        <f>IF(N124&gt;0,IF(#REF!&gt;0,IF(#REF!&lt;999,IF(#REF!=#REF!,IF(N123&gt;0,O123,O123+1),IF(#REF!=#REF!,O123+2,O123+1)),0),O123),O123)</f>
        <v>#REF!</v>
      </c>
    </row>
    <row r="125" spans="14:15" x14ac:dyDescent="0.25">
      <c r="N125" s="18">
        <f>IFERROR(VLOOKUP(B125,AthListMen[],1,FALSE),0)</f>
        <v>0</v>
      </c>
      <c r="O125" s="18" t="e">
        <f>IF(N125&gt;0,IF(#REF!&gt;0,IF(#REF!&lt;999,IF(#REF!=#REF!,IF(N124&gt;0,O124,O124+1),IF(#REF!=#REF!,O124+2,O124+1)),0),O124),O124)</f>
        <v>#REF!</v>
      </c>
    </row>
    <row r="126" spans="14:15" x14ac:dyDescent="0.25">
      <c r="N126" s="18">
        <f>IFERROR(VLOOKUP(B126,AthListMen[],1,FALSE),0)</f>
        <v>0</v>
      </c>
      <c r="O126" s="18" t="e">
        <f>IF(N126&gt;0,IF(#REF!&gt;0,IF(#REF!&lt;999,IF(#REF!=#REF!,IF(N125&gt;0,O125,O125+1),IF(#REF!=#REF!,O125+2,O125+1)),0),O125),O125)</f>
        <v>#REF!</v>
      </c>
    </row>
    <row r="127" spans="14:15" x14ac:dyDescent="0.25">
      <c r="N127" s="18">
        <f>IFERROR(VLOOKUP(B127,AthListMen[],1,FALSE),0)</f>
        <v>0</v>
      </c>
      <c r="O127" s="18" t="e">
        <f>IF(N127&gt;0,IF(#REF!&gt;0,IF(#REF!&lt;999,IF(#REF!=#REF!,IF(N126&gt;0,O126,O126+1),IF(#REF!=#REF!,O126+2,O126+1)),0),O126),O126)</f>
        <v>#REF!</v>
      </c>
    </row>
    <row r="128" spans="14:15" x14ac:dyDescent="0.25">
      <c r="N128" s="18">
        <f>IFERROR(VLOOKUP(B128,AthListMen[],1,FALSE),0)</f>
        <v>0</v>
      </c>
      <c r="O128" s="18" t="e">
        <f>IF(N128&gt;0,IF(#REF!&gt;0,IF(#REF!&lt;999,IF(#REF!=#REF!,IF(N127&gt;0,O127,O127+1),IF(#REF!=#REF!,O127+2,O127+1)),0),O127),O127)</f>
        <v>#REF!</v>
      </c>
    </row>
    <row r="129" spans="14:15" x14ac:dyDescent="0.25">
      <c r="N129" s="18">
        <f>IFERROR(VLOOKUP(B129,AthListMen[],1,FALSE),0)</f>
        <v>0</v>
      </c>
      <c r="O129" s="18" t="e">
        <f>IF(N129&gt;0,IF(#REF!&gt;0,IF(#REF!&lt;999,IF(#REF!=#REF!,IF(N128&gt;0,O128,O128+1),IF(#REF!=#REF!,O128+2,O128+1)),0),O128),O128)</f>
        <v>#REF!</v>
      </c>
    </row>
    <row r="130" spans="14:15" x14ac:dyDescent="0.25">
      <c r="N130" s="18">
        <f>IFERROR(VLOOKUP(B130,AthListMen[],1,FALSE),0)</f>
        <v>0</v>
      </c>
      <c r="O130" s="18" t="e">
        <f>IF(N130&gt;0,IF(#REF!&gt;0,IF(#REF!&lt;999,IF(#REF!=#REF!,IF(N129&gt;0,O129,O129+1),IF(#REF!=#REF!,O129+2,O129+1)),0),O129),O129)</f>
        <v>#REF!</v>
      </c>
    </row>
    <row r="131" spans="14:15" x14ac:dyDescent="0.25">
      <c r="N131" s="18">
        <f>IFERROR(VLOOKUP(B131,AthListMen[],1,FALSE),0)</f>
        <v>0</v>
      </c>
      <c r="O131" s="18" t="e">
        <f>IF(N131&gt;0,IF(#REF!&gt;0,IF(#REF!&lt;999,IF(#REF!=#REF!,IF(N130&gt;0,O130,O130+1),IF(#REF!=#REF!,O130+2,O130+1)),0),O130),O130)</f>
        <v>#REF!</v>
      </c>
    </row>
    <row r="132" spans="14:15" x14ac:dyDescent="0.25">
      <c r="N132" s="18">
        <f>IFERROR(VLOOKUP(B132,AthListMen[],1,FALSE),0)</f>
        <v>0</v>
      </c>
      <c r="O132" s="18" t="e">
        <f>IF(N132&gt;0,IF(#REF!&gt;0,IF(#REF!&lt;999,IF(#REF!=#REF!,IF(N131&gt;0,O131,O131+1),IF(#REF!=#REF!,O131+2,O131+1)),0),O131),O131)</f>
        <v>#REF!</v>
      </c>
    </row>
    <row r="133" spans="14:15" x14ac:dyDescent="0.25">
      <c r="N133" s="18">
        <f>IFERROR(VLOOKUP(B133,AthListMen[],1,FALSE),0)</f>
        <v>0</v>
      </c>
      <c r="O133" s="18" t="e">
        <f>IF(N133&gt;0,IF(#REF!&gt;0,IF(#REF!&lt;999,IF(#REF!=#REF!,IF(N132&gt;0,O132,O132+1),IF(#REF!=#REF!,O132+2,O132+1)),0),O132),O132)</f>
        <v>#REF!</v>
      </c>
    </row>
    <row r="134" spans="14:15" x14ac:dyDescent="0.25">
      <c r="N134" s="18">
        <f>IFERROR(VLOOKUP(B134,AthListMen[],1,FALSE),0)</f>
        <v>0</v>
      </c>
      <c r="O134" s="18" t="e">
        <f>IF(N134&gt;0,IF(#REF!&gt;0,IF(#REF!&lt;999,IF(#REF!=#REF!,IF(N133&gt;0,O133,O133+1),IF(#REF!=#REF!,O133+2,O133+1)),0),O133),O133)</f>
        <v>#REF!</v>
      </c>
    </row>
    <row r="135" spans="14:15" x14ac:dyDescent="0.25">
      <c r="N135" s="18">
        <f>IFERROR(VLOOKUP(B135,AthListMen[],1,FALSE),0)</f>
        <v>0</v>
      </c>
      <c r="O135" s="18" t="e">
        <f>IF(N135&gt;0,IF(#REF!&gt;0,IF(#REF!&lt;999,IF(#REF!=#REF!,IF(N134&gt;0,O134,O134+1),IF(#REF!=#REF!,O134+2,O134+1)),0),O134),O134)</f>
        <v>#REF!</v>
      </c>
    </row>
    <row r="136" spans="14:15" x14ac:dyDescent="0.25">
      <c r="N136" s="18">
        <f>IFERROR(VLOOKUP(B136,AthListMen[],1,FALSE),0)</f>
        <v>0</v>
      </c>
      <c r="O136" s="18" t="e">
        <f>IF(N136&gt;0,IF(#REF!&gt;0,IF(#REF!&lt;999,IF(#REF!=#REF!,IF(N135&gt;0,O135,O135+1),IF(#REF!=#REF!,O135+2,O135+1)),0),O135),O135)</f>
        <v>#REF!</v>
      </c>
    </row>
    <row r="137" spans="14:15" x14ac:dyDescent="0.25">
      <c r="N137" s="18">
        <f>IFERROR(VLOOKUP(B137,AthListMen[],1,FALSE),0)</f>
        <v>0</v>
      </c>
      <c r="O137" s="18" t="e">
        <f>IF(N137&gt;0,IF(#REF!&gt;0,IF(#REF!&lt;999,IF(#REF!=#REF!,IF(N136&gt;0,O136,O136+1),IF(#REF!=#REF!,O136+2,O136+1)),0),O136),O136)</f>
        <v>#REF!</v>
      </c>
    </row>
    <row r="138" spans="14:15" x14ac:dyDescent="0.25">
      <c r="N138" s="18">
        <f>IFERROR(VLOOKUP(B138,AthListMen[],1,FALSE),0)</f>
        <v>0</v>
      </c>
      <c r="O138" s="18" t="e">
        <f>IF(N138&gt;0,IF(#REF!&gt;0,IF(#REF!&lt;999,IF(#REF!=#REF!,IF(N137&gt;0,O137,O137+1),IF(#REF!=#REF!,O137+2,O137+1)),0),O137),O137)</f>
        <v>#REF!</v>
      </c>
    </row>
    <row r="139" spans="14:15" x14ac:dyDescent="0.25">
      <c r="N139" s="18">
        <f>IFERROR(VLOOKUP(B139,AthListMen[],1,FALSE),0)</f>
        <v>0</v>
      </c>
      <c r="O139" s="18" t="e">
        <f>IF(N139&gt;0,IF(#REF!&gt;0,IF(#REF!&lt;999,IF(#REF!=#REF!,IF(N138&gt;0,O138,O138+1),IF(#REF!=#REF!,O138+2,O138+1)),0),O138),O138)</f>
        <v>#REF!</v>
      </c>
    </row>
    <row r="140" spans="14:15" x14ac:dyDescent="0.25">
      <c r="N140" s="18">
        <f>IFERROR(VLOOKUP(B140,AthListMen[],1,FALSE),0)</f>
        <v>0</v>
      </c>
      <c r="O140" s="18" t="e">
        <f>IF(N140&gt;0,IF(#REF!&gt;0,IF(#REF!&lt;999,IF(#REF!=#REF!,IF(N139&gt;0,O139,O139+1),IF(#REF!=#REF!,O139+2,O139+1)),0),O139),O139)</f>
        <v>#REF!</v>
      </c>
    </row>
    <row r="141" spans="14:15" x14ac:dyDescent="0.25">
      <c r="N141" s="18">
        <f>IFERROR(VLOOKUP(B141,AthListMen[],1,FALSE),0)</f>
        <v>0</v>
      </c>
      <c r="O141" s="18" t="e">
        <f>IF(N141&gt;0,IF(#REF!&gt;0,IF(#REF!&lt;999,IF(#REF!=#REF!,IF(N140&gt;0,O140,O140+1),IF(#REF!=#REF!,O140+2,O140+1)),0),O140),O140)</f>
        <v>#REF!</v>
      </c>
    </row>
    <row r="142" spans="14:15" x14ac:dyDescent="0.25">
      <c r="N142" s="18">
        <f>IFERROR(VLOOKUP(B142,AthListMen[],1,FALSE),0)</f>
        <v>0</v>
      </c>
      <c r="O142" s="18" t="e">
        <f>IF(N142&gt;0,IF(#REF!&gt;0,IF(#REF!&lt;999,IF(#REF!=#REF!,IF(N141&gt;0,O141,O141+1),IF(#REF!=#REF!,O141+2,O141+1)),0),O141),O141)</f>
        <v>#REF!</v>
      </c>
    </row>
    <row r="143" spans="14:15" x14ac:dyDescent="0.25">
      <c r="N143" s="18">
        <f>IFERROR(VLOOKUP(B143,AthListMen[],1,FALSE),0)</f>
        <v>0</v>
      </c>
      <c r="O143" s="18" t="e">
        <f>IF(N143&gt;0,IF(#REF!&gt;0,IF(#REF!&lt;999,IF(#REF!=#REF!,IF(N142&gt;0,O142,O142+1),IF(#REF!=#REF!,O142+2,O142+1)),0),O142),O142)</f>
        <v>#REF!</v>
      </c>
    </row>
    <row r="144" spans="14:15" x14ac:dyDescent="0.25">
      <c r="N144" s="18">
        <f>IFERROR(VLOOKUP(B144,AthListMen[],1,FALSE),0)</f>
        <v>0</v>
      </c>
      <c r="O144" s="18" t="e">
        <f>IF(N144&gt;0,IF(#REF!&gt;0,IF(#REF!&lt;999,IF(#REF!=#REF!,IF(N143&gt;0,O143,O143+1),IF(#REF!=#REF!,O143+2,O143+1)),0),O143),O143)</f>
        <v>#REF!</v>
      </c>
    </row>
    <row r="145" spans="14:15" x14ac:dyDescent="0.25">
      <c r="N145" s="18">
        <f>IFERROR(VLOOKUP(B145,AthListMen[],1,FALSE),0)</f>
        <v>0</v>
      </c>
      <c r="O145" s="18" t="e">
        <f>IF(N145&gt;0,IF(#REF!&gt;0,IF(#REF!&lt;999,IF(#REF!=#REF!,IF(N144&gt;0,O144,O144+1),IF(#REF!=#REF!,O144+2,O144+1)),0),O144),O144)</f>
        <v>#REF!</v>
      </c>
    </row>
    <row r="146" spans="14:15" x14ac:dyDescent="0.25">
      <c r="N146" s="18">
        <f>IFERROR(VLOOKUP(B146,AthListMen[],1,FALSE),0)</f>
        <v>0</v>
      </c>
      <c r="O146" s="18" t="e">
        <f>IF(N146&gt;0,IF(#REF!&gt;0,IF(#REF!&lt;999,IF(#REF!=#REF!,IF(N145&gt;0,O145,O145+1),IF(#REF!=#REF!,O145+2,O145+1)),0),O145),O145)</f>
        <v>#REF!</v>
      </c>
    </row>
    <row r="147" spans="14:15" x14ac:dyDescent="0.25">
      <c r="N147" s="18">
        <f>IFERROR(VLOOKUP(B147,AthListMen[],1,FALSE),0)</f>
        <v>0</v>
      </c>
      <c r="O147" s="18" t="e">
        <f>IF(N147&gt;0,IF(#REF!&gt;0,IF(#REF!&lt;999,IF(#REF!=#REF!,IF(N146&gt;0,O146,O146+1),IF(#REF!=#REF!,O146+2,O146+1)),0),O146),O146)</f>
        <v>#REF!</v>
      </c>
    </row>
    <row r="148" spans="14:15" x14ac:dyDescent="0.25">
      <c r="N148" s="18">
        <f>IFERROR(VLOOKUP(B148,AthListMen[],1,FALSE),0)</f>
        <v>0</v>
      </c>
      <c r="O148" s="18" t="e">
        <f>IF(N148&gt;0,IF(#REF!&gt;0,IF(#REF!&lt;999,IF(#REF!=#REF!,IF(N147&gt;0,O147,O147+1),IF(#REF!=#REF!,O147+2,O147+1)),0),O147),O147)</f>
        <v>#REF!</v>
      </c>
    </row>
    <row r="149" spans="14:15" x14ac:dyDescent="0.25">
      <c r="N149" s="18">
        <f>IFERROR(VLOOKUP(B149,AthListMen[],1,FALSE),0)</f>
        <v>0</v>
      </c>
      <c r="O149" s="18" t="e">
        <f>IF(N149&gt;0,IF(#REF!&gt;0,IF(#REF!&lt;999,IF(#REF!=#REF!,IF(N148&gt;0,O148,O148+1),IF(#REF!=#REF!,O148+2,O148+1)),0),O148),O148)</f>
        <v>#REF!</v>
      </c>
    </row>
    <row r="150" spans="14:15" x14ac:dyDescent="0.25">
      <c r="N150" s="18">
        <f>IFERROR(VLOOKUP(B150,AthListMen[],1,FALSE),0)</f>
        <v>0</v>
      </c>
      <c r="O150" s="18" t="e">
        <f>IF(N150&gt;0,IF(#REF!&gt;0,IF(#REF!&lt;999,IF(#REF!=#REF!,IF(N149&gt;0,O149,O149+1),IF(#REF!=#REF!,O149+2,O149+1)),0),O149),O149)</f>
        <v>#REF!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workbookViewId="0">
      <selection activeCell="N63" sqref="N63"/>
    </sheetView>
  </sheetViews>
  <sheetFormatPr defaultRowHeight="15" x14ac:dyDescent="0.25"/>
  <cols>
    <col min="1" max="1" width="3" bestFit="1" customWidth="1"/>
    <col min="2" max="2" width="8.140625" bestFit="1" customWidth="1"/>
    <col min="3" max="3" width="14" bestFit="1" customWidth="1"/>
    <col min="4" max="4" width="17.28515625" bestFit="1" customWidth="1"/>
    <col min="5" max="5" width="13.5703125" bestFit="1" customWidth="1"/>
    <col min="6" max="6" width="7" bestFit="1" customWidth="1"/>
    <col min="7" max="7" width="10.7109375" customWidth="1"/>
    <col min="8" max="35" width="6.28515625" customWidth="1"/>
  </cols>
  <sheetData>
    <row r="1" spans="1:35" ht="19.5" thickBot="1" x14ac:dyDescent="0.35">
      <c r="A1" s="46" t="s">
        <v>567</v>
      </c>
      <c r="B1" s="46"/>
      <c r="C1" s="44" t="s">
        <v>388</v>
      </c>
      <c r="D1" s="44"/>
      <c r="E1" s="44"/>
      <c r="F1" s="44"/>
      <c r="G1" s="45"/>
      <c r="H1" s="47" t="s">
        <v>387</v>
      </c>
      <c r="I1" s="49"/>
      <c r="J1" s="49"/>
      <c r="K1" s="49"/>
      <c r="L1" s="49"/>
      <c r="M1" s="49"/>
      <c r="N1" s="49"/>
      <c r="O1" s="48"/>
      <c r="P1" s="50" t="s">
        <v>553</v>
      </c>
      <c r="Q1" s="51"/>
      <c r="R1" s="51"/>
      <c r="S1" s="52"/>
      <c r="T1" s="47" t="s">
        <v>568</v>
      </c>
      <c r="U1" s="49"/>
      <c r="V1" s="49"/>
      <c r="W1" s="49"/>
      <c r="X1" s="49"/>
      <c r="Y1" s="49"/>
      <c r="Z1" s="49"/>
      <c r="AA1" s="49"/>
      <c r="AB1" s="49"/>
      <c r="AC1" s="48"/>
      <c r="AD1" s="49" t="s">
        <v>579</v>
      </c>
      <c r="AE1" s="49"/>
      <c r="AF1" s="49"/>
      <c r="AG1" s="49"/>
      <c r="AH1" s="49"/>
      <c r="AI1" s="48"/>
    </row>
    <row r="2" spans="1:35" ht="15.75" thickBot="1" x14ac:dyDescent="0.3">
      <c r="H2" s="47">
        <v>95</v>
      </c>
      <c r="I2" s="48"/>
      <c r="J2" s="49">
        <v>96</v>
      </c>
      <c r="K2" s="48"/>
      <c r="L2" s="49">
        <v>296</v>
      </c>
      <c r="M2" s="48"/>
      <c r="N2" s="49">
        <v>97</v>
      </c>
      <c r="O2" s="48"/>
      <c r="P2" s="47">
        <v>113</v>
      </c>
      <c r="Q2" s="48"/>
      <c r="R2" s="49">
        <v>114</v>
      </c>
      <c r="S2" s="48"/>
      <c r="T2" s="47">
        <v>119</v>
      </c>
      <c r="U2" s="48"/>
      <c r="V2" s="49">
        <v>120</v>
      </c>
      <c r="W2" s="48"/>
      <c r="X2" s="49">
        <v>121</v>
      </c>
      <c r="Y2" s="48"/>
      <c r="Z2" s="49">
        <v>122</v>
      </c>
      <c r="AA2" s="48"/>
      <c r="AB2" s="49">
        <v>123</v>
      </c>
      <c r="AC2" s="48"/>
      <c r="AD2" s="49">
        <v>139</v>
      </c>
      <c r="AE2" s="48"/>
      <c r="AF2" s="49">
        <v>140</v>
      </c>
      <c r="AG2" s="48"/>
      <c r="AH2" s="49">
        <v>141</v>
      </c>
      <c r="AI2" s="48"/>
    </row>
    <row r="3" spans="1:35" ht="15.75" thickBot="1" x14ac:dyDescent="0.3">
      <c r="B3" t="s">
        <v>173</v>
      </c>
      <c r="C3" t="s">
        <v>174</v>
      </c>
      <c r="D3" t="s">
        <v>175</v>
      </c>
      <c r="E3" t="s">
        <v>168</v>
      </c>
      <c r="F3" t="s">
        <v>176</v>
      </c>
      <c r="G3" s="25" t="s">
        <v>378</v>
      </c>
      <c r="H3" s="12" t="s">
        <v>379</v>
      </c>
      <c r="I3" s="13" t="s">
        <v>380</v>
      </c>
      <c r="J3" s="14" t="s">
        <v>381</v>
      </c>
      <c r="K3" s="13" t="s">
        <v>382</v>
      </c>
      <c r="L3" s="14" t="s">
        <v>383</v>
      </c>
      <c r="M3" s="13" t="s">
        <v>384</v>
      </c>
      <c r="N3" s="14" t="s">
        <v>385</v>
      </c>
      <c r="O3" s="13" t="s">
        <v>386</v>
      </c>
      <c r="P3" s="12" t="s">
        <v>554</v>
      </c>
      <c r="Q3" s="13" t="s">
        <v>555</v>
      </c>
      <c r="R3" s="14" t="s">
        <v>556</v>
      </c>
      <c r="S3" s="13" t="s">
        <v>557</v>
      </c>
      <c r="T3" s="37" t="s">
        <v>586</v>
      </c>
      <c r="U3" s="38" t="s">
        <v>587</v>
      </c>
      <c r="V3" s="39" t="s">
        <v>588</v>
      </c>
      <c r="W3" s="38" t="s">
        <v>589</v>
      </c>
      <c r="X3" s="39" t="s">
        <v>590</v>
      </c>
      <c r="Y3" s="38" t="s">
        <v>591</v>
      </c>
      <c r="Z3" s="39" t="s">
        <v>592</v>
      </c>
      <c r="AA3" s="38" t="s">
        <v>593</v>
      </c>
      <c r="AB3" s="39" t="s">
        <v>594</v>
      </c>
      <c r="AC3" s="38" t="s">
        <v>595</v>
      </c>
      <c r="AD3" s="39" t="s">
        <v>596</v>
      </c>
      <c r="AE3" s="38" t="s">
        <v>597</v>
      </c>
      <c r="AF3" s="39" t="s">
        <v>598</v>
      </c>
      <c r="AG3" s="38" t="s">
        <v>599</v>
      </c>
      <c r="AH3" s="39" t="s">
        <v>600</v>
      </c>
      <c r="AI3" s="38" t="s">
        <v>601</v>
      </c>
    </row>
    <row r="4" spans="1:35" ht="18.75" x14ac:dyDescent="0.3">
      <c r="A4">
        <v>1</v>
      </c>
      <c r="B4">
        <v>67003</v>
      </c>
      <c r="C4" t="s">
        <v>252</v>
      </c>
      <c r="D4" t="s">
        <v>253</v>
      </c>
      <c r="E4" t="s">
        <v>232</v>
      </c>
      <c r="F4">
        <v>1999</v>
      </c>
      <c r="G4" s="26">
        <f>SUM(I4,K4,M4,O4,Q4,S4,U4,W4,Y4,AA4,AC4,AE4,AG4,AI4)</f>
        <v>942</v>
      </c>
      <c r="H4" s="19">
        <f>IFERROR(VLOOKUP(AthListMen[[#This Row],[CARD]],resres0095[],2,FALSE),0)</f>
        <v>0</v>
      </c>
      <c r="I4" s="20">
        <f>IFERROR(VLOOKUP(H4,PointsTable[],2,FALSE),0)</f>
        <v>0</v>
      </c>
      <c r="J4" s="20">
        <f>IFERROR(VLOOKUP(AthListMen[[#This Row],[CARD]],resres0096[],2,FALSE),0)</f>
        <v>1</v>
      </c>
      <c r="K4" s="20">
        <f>IFERROR(VLOOKUP(J4,PointsTable[],2,FALSE),0)</f>
        <v>100</v>
      </c>
      <c r="L4" s="20">
        <f>IFERROR(VLOOKUP(AthListMen[[#This Row],[CARD]],resres0296[],2,FALSE),0)</f>
        <v>1</v>
      </c>
      <c r="M4" s="20">
        <f>IFERROR(VLOOKUP(L4,PointsTable[],2,FALSE),0)</f>
        <v>100</v>
      </c>
      <c r="N4" s="20">
        <f>IFERROR(VLOOKUP(AthListMen[[#This Row],[CARD]],resres0097[],2,FALSE),0)</f>
        <v>0</v>
      </c>
      <c r="O4" s="20">
        <f>IFERROR(VLOOKUP(N4,PointsTable[],2,FALSE),0)</f>
        <v>0</v>
      </c>
      <c r="P4" s="19">
        <f>IFERROR(VLOOKUP(AthListMen[[#This Row],[CARD]],resres0113[],2,FALSE),0)</f>
        <v>3</v>
      </c>
      <c r="Q4" s="20">
        <f>IFERROR(VLOOKUP(P4,PointsTable[],2,FALSE),0)</f>
        <v>60</v>
      </c>
      <c r="R4" s="20">
        <f>IFERROR(VLOOKUP(AthListMen[[#This Row],[CARD]],resres0114[],2,FALSE),0)</f>
        <v>2</v>
      </c>
      <c r="S4" s="21">
        <f>IFERROR(VLOOKUP(R4,PointsTable[],2,FALSE),0)</f>
        <v>80</v>
      </c>
      <c r="T4" s="19">
        <f>IFERROR(VLOOKUP(AthListMen[[#This Row],[CARD]],resres0119[],2,FALSE),0)</f>
        <v>1</v>
      </c>
      <c r="U4" s="40">
        <f>IFERROR(VLOOKUP(T4,PointsTable[],2,FALSE),0)</f>
        <v>100</v>
      </c>
      <c r="V4" s="20">
        <f>IFERROR(VLOOKUP(AthListMen[[#This Row],[CARD]],resres0120[],2,FALSE),0)</f>
        <v>1</v>
      </c>
      <c r="W4" s="40">
        <f>IFERROR(VLOOKUP(V4,PointsTable[],2,FALSE),0)</f>
        <v>100</v>
      </c>
      <c r="X4" s="20">
        <f>IFERROR(VLOOKUP(AthListMen[[#This Row],[CARD]],resres0121[],2,FALSE),0)</f>
        <v>1</v>
      </c>
      <c r="Y4" s="20">
        <f>IFERROR(VLOOKUP(X4,PointsTable[],2,FALSE),0)</f>
        <v>100</v>
      </c>
      <c r="Z4" s="40">
        <f>IFERROR(VLOOKUP(AthListMen[[#This Row],[CARD]],resres0122[],2,FALSE),0)</f>
        <v>1</v>
      </c>
      <c r="AA4" s="20">
        <f>IFERROR(VLOOKUP(Z4,PointsTable[],2,FALSE),0)</f>
        <v>100</v>
      </c>
      <c r="AB4" s="40">
        <v>1</v>
      </c>
      <c r="AC4" s="20">
        <f>IFERROR(VLOOKUP(AB4,PointsTable[],2,FALSE),0)</f>
        <v>100</v>
      </c>
      <c r="AD4" s="19">
        <f>IFERROR(VLOOKUP(AthListMen[[#This Row],[CARD]],resres0139[],2,FALSE),0)</f>
        <v>12</v>
      </c>
      <c r="AE4" s="40">
        <f>IFERROR(VLOOKUP(AD4,PointsTable[],2,FALSE),0)</f>
        <v>22</v>
      </c>
      <c r="AF4" s="20">
        <f>IFERROR(VLOOKUP(AthListMen[[#This Row],[CARD]],resres0140[],2,FALSE),0)</f>
        <v>0</v>
      </c>
      <c r="AG4" s="40">
        <f>IFERROR(VLOOKUP(AF4,PointsTable[],2,FALSE),0)</f>
        <v>0</v>
      </c>
      <c r="AH4" s="20">
        <f>IFERROR(VLOOKUP(AthListMen[[#This Row],[CARD]],resres0141[],2,FALSE),0)</f>
        <v>2</v>
      </c>
      <c r="AI4" s="20">
        <f>IFERROR(VLOOKUP(AH4,PointsTable[],2,FALSE),0)</f>
        <v>80</v>
      </c>
    </row>
    <row r="5" spans="1:35" ht="18.75" x14ac:dyDescent="0.3">
      <c r="A5" s="11">
        <v>2</v>
      </c>
      <c r="B5">
        <v>67237</v>
      </c>
      <c r="C5" t="s">
        <v>265</v>
      </c>
      <c r="D5" t="s">
        <v>370</v>
      </c>
      <c r="E5" t="s">
        <v>232</v>
      </c>
      <c r="F5">
        <v>1999</v>
      </c>
      <c r="G5" s="26">
        <f>SUM(I5,K5,M5,O5,Q5,S5,U5,W5,Y5,AA5,AC5,AE5,AG5,AI5)</f>
        <v>610</v>
      </c>
      <c r="H5" s="19">
        <f>IFERROR(VLOOKUP(AthListMen[[#This Row],[CARD]],resres0095[],2,FALSE),0)</f>
        <v>0</v>
      </c>
      <c r="I5" s="20">
        <f>IFERROR(VLOOKUP(H5,PointsTable[],2,FALSE),0)</f>
        <v>0</v>
      </c>
      <c r="J5" s="20">
        <f>IFERROR(VLOOKUP(AthListMen[[#This Row],[CARD]],resres0096[],2,FALSE),0)</f>
        <v>0</v>
      </c>
      <c r="K5" s="20">
        <f>IFERROR(VLOOKUP(J5,PointsTable[],2,FALSE),0)</f>
        <v>0</v>
      </c>
      <c r="L5" s="20">
        <f>IFERROR(VLOOKUP(AthListMen[[#This Row],[CARD]],resres0296[],2,FALSE),0)</f>
        <v>3</v>
      </c>
      <c r="M5" s="20">
        <f>IFERROR(VLOOKUP(L5,PointsTable[],2,FALSE),0)</f>
        <v>60</v>
      </c>
      <c r="N5" s="20">
        <f>IFERROR(VLOOKUP(AthListMen[[#This Row],[CARD]],resres0097[],2,FALSE),0)</f>
        <v>4</v>
      </c>
      <c r="O5" s="21">
        <f>IFERROR(VLOOKUP(N5,PointsTable[],2,FALSE),0)</f>
        <v>50</v>
      </c>
      <c r="P5" s="19">
        <f>IFERROR(VLOOKUP(AthListMen[[#This Row],[CARD]],resres0113[],2,FALSE),0)</f>
        <v>1</v>
      </c>
      <c r="Q5" s="20">
        <f>IFERROR(VLOOKUP(P5,PointsTable[],2,FALSE),0)</f>
        <v>100</v>
      </c>
      <c r="R5" s="20">
        <f>IFERROR(VLOOKUP(AthListMen[[#This Row],[CARD]],resres0114[],2,FALSE),0)</f>
        <v>1</v>
      </c>
      <c r="S5" s="21">
        <f>IFERROR(VLOOKUP(R5,PointsTable[],2,FALSE),0)</f>
        <v>100</v>
      </c>
      <c r="T5" s="19">
        <f>IFERROR(VLOOKUP(AthListMen[[#This Row],[CARD]],resres0119[],2,FALSE),0)</f>
        <v>0</v>
      </c>
      <c r="U5" s="20">
        <f>IFERROR(VLOOKUP(T5,PointsTable[],2,FALSE),0)</f>
        <v>0</v>
      </c>
      <c r="V5" s="20">
        <f>IFERROR(VLOOKUP(AthListMen[[#This Row],[CARD]],resres0120[],2,FALSE),0)</f>
        <v>0</v>
      </c>
      <c r="W5" s="20">
        <f>IFERROR(VLOOKUP(V5,PointsTable[],2,FALSE),0)</f>
        <v>0</v>
      </c>
      <c r="X5" s="20">
        <f>IFERROR(VLOOKUP(AthListMen[[#This Row],[CARD]],resres0121[],2,FALSE),0)</f>
        <v>0</v>
      </c>
      <c r="Y5" s="20">
        <f>IFERROR(VLOOKUP(X5,PointsTable[],2,FALSE),0)</f>
        <v>0</v>
      </c>
      <c r="Z5" s="20">
        <f>IFERROR(VLOOKUP(AthListMen[[#This Row],[CARD]],resres0122[],2,FALSE),0)</f>
        <v>0</v>
      </c>
      <c r="AA5" s="20">
        <f>IFERROR(VLOOKUP(Z5,PointsTable[],2,FALSE),0)</f>
        <v>0</v>
      </c>
      <c r="AB5" s="20">
        <f>IFERROR(VLOOKUP(AthListMen[[#This Row],[CARD]],resres0123[],2,FALSE),0)</f>
        <v>0</v>
      </c>
      <c r="AC5" s="21">
        <f>IFERROR(VLOOKUP(AB5,PointsTable[],2,FALSE),0)</f>
        <v>0</v>
      </c>
      <c r="AD5" s="20">
        <f>IFERROR(VLOOKUP(AthListMen[[#This Row],[CARD]],resres0139[],2,FALSE),0)</f>
        <v>1</v>
      </c>
      <c r="AE5" s="20">
        <f>IFERROR(VLOOKUP(AD5,PointsTable[],2,FALSE),0)</f>
        <v>100</v>
      </c>
      <c r="AF5" s="20">
        <f>IFERROR(VLOOKUP(AthListMen[[#This Row],[CARD]],resres0140[],2,FALSE),0)</f>
        <v>1</v>
      </c>
      <c r="AG5" s="20">
        <f>IFERROR(VLOOKUP(AF5,PointsTable[],2,FALSE),0)</f>
        <v>100</v>
      </c>
      <c r="AH5" s="20">
        <f>IFERROR(VLOOKUP(AthListMen[[#This Row],[CARD]],resres0141[],2,FALSE),0)</f>
        <v>1</v>
      </c>
      <c r="AI5" s="21">
        <f>IFERROR(VLOOKUP(AH5,PointsTable[],2,FALSE),0)</f>
        <v>100</v>
      </c>
    </row>
    <row r="6" spans="1:35" ht="18.75" x14ac:dyDescent="0.3">
      <c r="A6" s="11">
        <v>3</v>
      </c>
      <c r="B6">
        <v>67898</v>
      </c>
      <c r="C6" t="s">
        <v>200</v>
      </c>
      <c r="D6" t="s">
        <v>201</v>
      </c>
      <c r="E6" t="s">
        <v>202</v>
      </c>
      <c r="F6">
        <v>2000</v>
      </c>
      <c r="G6" s="26">
        <f>SUM(I6,K6,M6,O6,Q6,S6,U6,W6,Y6,AA6,AC6,AE6,AG6,AI6)</f>
        <v>600</v>
      </c>
      <c r="H6" s="19">
        <f>IFERROR(VLOOKUP(AthListMen[[#This Row],[CARD]],resres0095[],2,FALSE),0)</f>
        <v>0</v>
      </c>
      <c r="I6" s="20">
        <f>IFERROR(VLOOKUP(H6,PointsTable[],2,FALSE),0)</f>
        <v>0</v>
      </c>
      <c r="J6" s="20">
        <f>IFERROR(VLOOKUP(AthListMen[[#This Row],[CARD]],resres0096[],2,FALSE),0)</f>
        <v>15</v>
      </c>
      <c r="K6" s="20">
        <f>IFERROR(VLOOKUP(J6,PointsTable[],2,FALSE),0)</f>
        <v>16</v>
      </c>
      <c r="L6" s="20">
        <f>IFERROR(VLOOKUP(AthListMen[[#This Row],[CARD]],resres0296[],2,FALSE),0)</f>
        <v>4</v>
      </c>
      <c r="M6" s="20">
        <f>IFERROR(VLOOKUP(L6,PointsTable[],2,FALSE),0)</f>
        <v>50</v>
      </c>
      <c r="N6" s="20">
        <f>IFERROR(VLOOKUP(AthListMen[[#This Row],[CARD]],resres0097[],2,FALSE),0)</f>
        <v>3</v>
      </c>
      <c r="O6" s="21">
        <f>IFERROR(VLOOKUP(N6,PointsTable[],2,FALSE),0)</f>
        <v>60</v>
      </c>
      <c r="P6" s="19">
        <f>IFERROR(VLOOKUP(AthListMen[[#This Row],[CARD]],resres0113[],2,FALSE),0)</f>
        <v>2</v>
      </c>
      <c r="Q6" s="20">
        <f>IFERROR(VLOOKUP(P6,PointsTable[],2,FALSE),0)</f>
        <v>80</v>
      </c>
      <c r="R6" s="20">
        <f>IFERROR(VLOOKUP(AthListMen[[#This Row],[CARD]],resres0114[],2,FALSE),0)</f>
        <v>3</v>
      </c>
      <c r="S6" s="21">
        <f>IFERROR(VLOOKUP(R6,PointsTable[],2,FALSE),0)</f>
        <v>60</v>
      </c>
      <c r="T6" s="19">
        <f>IFERROR(VLOOKUP(AthListMen[[#This Row],[CARD]],resres0119[],2,FALSE),0)</f>
        <v>4</v>
      </c>
      <c r="U6" s="20">
        <f>IFERROR(VLOOKUP(T6,PointsTable[],2,FALSE),0)</f>
        <v>50</v>
      </c>
      <c r="V6" s="20">
        <f>IFERROR(VLOOKUP(AthListMen[[#This Row],[CARD]],resres0120[],2,FALSE),0)</f>
        <v>6</v>
      </c>
      <c r="W6" s="20">
        <f>IFERROR(VLOOKUP(V6,PointsTable[],2,FALSE),0)</f>
        <v>40</v>
      </c>
      <c r="X6" s="20">
        <f>IFERROR(VLOOKUP(AthListMen[[#This Row],[CARD]],resres0121[],2,FALSE),0)</f>
        <v>11</v>
      </c>
      <c r="Y6" s="20">
        <f>IFERROR(VLOOKUP(X6,PointsTable[],2,FALSE),0)</f>
        <v>24</v>
      </c>
      <c r="Z6" s="20">
        <f>IFERROR(VLOOKUP(AthListMen[[#This Row],[CARD]],resres0122[],2,FALSE),0)</f>
        <v>0</v>
      </c>
      <c r="AA6" s="20">
        <f>IFERROR(VLOOKUP(Z6,PointsTable[],2,FALSE),0)</f>
        <v>0</v>
      </c>
      <c r="AB6" s="20">
        <v>3</v>
      </c>
      <c r="AC6" s="21">
        <f>IFERROR(VLOOKUP(AB6,PointsTable[],2,FALSE),0)</f>
        <v>60</v>
      </c>
      <c r="AD6" s="20">
        <f>IFERROR(VLOOKUP(AthListMen[[#This Row],[CARD]],resres0139[],2,FALSE),0)</f>
        <v>2</v>
      </c>
      <c r="AE6" s="20">
        <f>IFERROR(VLOOKUP(AD6,PointsTable[],2,FALSE),0)</f>
        <v>80</v>
      </c>
      <c r="AF6" s="20">
        <f>IFERROR(VLOOKUP(AthListMen[[#This Row],[CARD]],resres0140[],2,FALSE),0)</f>
        <v>2</v>
      </c>
      <c r="AG6" s="20">
        <f>IFERROR(VLOOKUP(AF6,PointsTable[],2,FALSE),0)</f>
        <v>80</v>
      </c>
      <c r="AH6" s="20">
        <f>IFERROR(VLOOKUP(AthListMen[[#This Row],[CARD]],resres0141[],2,FALSE),0)</f>
        <v>0</v>
      </c>
      <c r="AI6" s="21">
        <f>IFERROR(VLOOKUP(AH6,PointsTable[],2,FALSE),0)</f>
        <v>0</v>
      </c>
    </row>
    <row r="7" spans="1:35" ht="18.75" x14ac:dyDescent="0.3">
      <c r="A7" s="18">
        <v>4</v>
      </c>
      <c r="B7">
        <v>65169</v>
      </c>
      <c r="C7" t="s">
        <v>268</v>
      </c>
      <c r="D7" t="s">
        <v>269</v>
      </c>
      <c r="E7" t="s">
        <v>211</v>
      </c>
      <c r="F7">
        <v>1999</v>
      </c>
      <c r="G7" s="26">
        <f>SUM(I7,K7,M7,O7,Q7,S7,U7,W7,Y7,AA7,AC7,AE7,AG7,AI7)</f>
        <v>564</v>
      </c>
      <c r="H7" s="19">
        <f>IFERROR(VLOOKUP(AthListMen[[#This Row],[CARD]],resres0095[],2,FALSE),0)</f>
        <v>14</v>
      </c>
      <c r="I7" s="20">
        <f>IFERROR(VLOOKUP(H7,PointsTable[],2,FALSE),0)</f>
        <v>18</v>
      </c>
      <c r="J7" s="20">
        <f>IFERROR(VLOOKUP(AthListMen[[#This Row],[CARD]],resres0096[],2,FALSE),0)</f>
        <v>2</v>
      </c>
      <c r="K7" s="20">
        <f>IFERROR(VLOOKUP(J7,PointsTable[],2,FALSE),0)</f>
        <v>80</v>
      </c>
      <c r="L7" s="20">
        <f>IFERROR(VLOOKUP(AthListMen[[#This Row],[CARD]],resres0296[],2,FALSE),0)</f>
        <v>2</v>
      </c>
      <c r="M7" s="20">
        <f>IFERROR(VLOOKUP(L7,PointsTable[],2,FALSE),0)</f>
        <v>80</v>
      </c>
      <c r="N7" s="20">
        <f>IFERROR(VLOOKUP(AthListMen[[#This Row],[CARD]],resres0097[],2,FALSE),0)</f>
        <v>1</v>
      </c>
      <c r="O7" s="21">
        <f>IFERROR(VLOOKUP(N7,PointsTable[],2,FALSE),0)</f>
        <v>100</v>
      </c>
      <c r="P7" s="19">
        <f>IFERROR(VLOOKUP(AthListMen[[#This Row],[CARD]],resres0113[],2,FALSE),0)</f>
        <v>6</v>
      </c>
      <c r="Q7" s="20">
        <f>IFERROR(VLOOKUP(P7,PointsTable[],2,FALSE),0)</f>
        <v>40</v>
      </c>
      <c r="R7" s="20">
        <f>IFERROR(VLOOKUP(AthListMen[[#This Row],[CARD]],resres0114[],2,FALSE),0)</f>
        <v>4</v>
      </c>
      <c r="S7" s="21">
        <f>IFERROR(VLOOKUP(R7,PointsTable[],2,FALSE),0)</f>
        <v>50</v>
      </c>
      <c r="T7" s="19">
        <f>IFERROR(VLOOKUP(AthListMen[[#This Row],[CARD]],resres0119[],2,FALSE),0)</f>
        <v>16</v>
      </c>
      <c r="U7" s="20">
        <f>IFERROR(VLOOKUP(T7,PointsTable[],2,FALSE),0)</f>
        <v>15</v>
      </c>
      <c r="V7" s="20">
        <f>IFERROR(VLOOKUP(AthListMen[[#This Row],[CARD]],resres0120[],2,FALSE),0)</f>
        <v>0</v>
      </c>
      <c r="W7" s="20">
        <f>IFERROR(VLOOKUP(V7,PointsTable[],2,FALSE),0)</f>
        <v>0</v>
      </c>
      <c r="X7" s="20">
        <f>IFERROR(VLOOKUP(AthListMen[[#This Row],[CARD]],resres0121[],2,FALSE),0)</f>
        <v>0</v>
      </c>
      <c r="Y7" s="20">
        <f>IFERROR(VLOOKUP(X7,PointsTable[],2,FALSE),0)</f>
        <v>0</v>
      </c>
      <c r="Z7" s="20">
        <f>IFERROR(VLOOKUP(AthListMen[[#This Row],[CARD]],resres0122[],2,FALSE),0)</f>
        <v>10</v>
      </c>
      <c r="AA7" s="20">
        <f>IFERROR(VLOOKUP(Z7,PointsTable[],2,FALSE),0)</f>
        <v>26</v>
      </c>
      <c r="AB7" s="20">
        <v>2</v>
      </c>
      <c r="AC7" s="21">
        <f>IFERROR(VLOOKUP(AB7,PointsTable[],2,FALSE),0)</f>
        <v>80</v>
      </c>
      <c r="AD7" s="20">
        <f>IFERROR(VLOOKUP(AthListMen[[#This Row],[CARD]],resres0139[],2,FALSE),0)</f>
        <v>10</v>
      </c>
      <c r="AE7" s="20">
        <f>IFERROR(VLOOKUP(AD7,PointsTable[],2,FALSE),0)</f>
        <v>26</v>
      </c>
      <c r="AF7" s="20">
        <f>IFERROR(VLOOKUP(AthListMen[[#This Row],[CARD]],resres0140[],2,FALSE),0)</f>
        <v>9</v>
      </c>
      <c r="AG7" s="20">
        <f>IFERROR(VLOOKUP(AF7,PointsTable[],2,FALSE),0)</f>
        <v>29</v>
      </c>
      <c r="AH7" s="20">
        <f>IFERROR(VLOOKUP(AthListMen[[#This Row],[CARD]],resres0141[],2,FALSE),0)</f>
        <v>13</v>
      </c>
      <c r="AI7" s="21">
        <f>IFERROR(VLOOKUP(AH7,PointsTable[],2,FALSE),0)</f>
        <v>20</v>
      </c>
    </row>
    <row r="8" spans="1:35" ht="18.75" x14ac:dyDescent="0.3">
      <c r="A8" s="18">
        <v>5</v>
      </c>
      <c r="B8">
        <v>65010</v>
      </c>
      <c r="C8" t="s">
        <v>212</v>
      </c>
      <c r="D8" t="s">
        <v>213</v>
      </c>
      <c r="E8" t="s">
        <v>214</v>
      </c>
      <c r="F8">
        <v>1999</v>
      </c>
      <c r="G8" s="26">
        <f>SUM(I8,K8,M8,O8,Q8,S8,U8,W8,Y8,AA8,AC8,AE8,AG8,AI8)</f>
        <v>530</v>
      </c>
      <c r="H8" s="19">
        <f>IFERROR(VLOOKUP(AthListMen[[#This Row],[CARD]],resres0095[],2,FALSE),0)</f>
        <v>4</v>
      </c>
      <c r="I8" s="20">
        <f>IFERROR(VLOOKUP(H8,PointsTable[],2,FALSE),0)</f>
        <v>50</v>
      </c>
      <c r="J8" s="20">
        <f>IFERROR(VLOOKUP(AthListMen[[#This Row],[CARD]],resres0096[],2,FALSE),0)</f>
        <v>0</v>
      </c>
      <c r="K8" s="20">
        <f>IFERROR(VLOOKUP(J8,PointsTable[],2,FALSE),0)</f>
        <v>0</v>
      </c>
      <c r="L8" s="20">
        <f>IFERROR(VLOOKUP(AthListMen[[#This Row],[CARD]],resres0296[],2,FALSE),0)</f>
        <v>0</v>
      </c>
      <c r="M8" s="20">
        <f>IFERROR(VLOOKUP(L8,PointsTable[],2,FALSE),0)</f>
        <v>0</v>
      </c>
      <c r="N8" s="20">
        <f>IFERROR(VLOOKUP(AthListMen[[#This Row],[CARD]],resres0097[],2,FALSE),0)</f>
        <v>0</v>
      </c>
      <c r="O8" s="21">
        <f>IFERROR(VLOOKUP(N8,PointsTable[],2,FALSE),0)</f>
        <v>0</v>
      </c>
      <c r="P8" s="19">
        <f>IFERROR(VLOOKUP(AthListMen[[#This Row],[CARD]],resres0113[],2,FALSE),0)</f>
        <v>7</v>
      </c>
      <c r="Q8" s="20">
        <f>IFERROR(VLOOKUP(P8,PointsTable[],2,FALSE),0)</f>
        <v>36</v>
      </c>
      <c r="R8" s="20">
        <f>IFERROR(VLOOKUP(AthListMen[[#This Row],[CARD]],resres0114[],2,FALSE),0)</f>
        <v>6</v>
      </c>
      <c r="S8" s="21">
        <f>IFERROR(VLOOKUP(R8,PointsTable[],2,FALSE),0)</f>
        <v>40</v>
      </c>
      <c r="T8" s="19">
        <f>IFERROR(VLOOKUP(AthListMen[[#This Row],[CARD]],resres0119[],2,FALSE),0)</f>
        <v>2</v>
      </c>
      <c r="U8" s="20">
        <f>IFERROR(VLOOKUP(T8,PointsTable[],2,FALSE),0)</f>
        <v>80</v>
      </c>
      <c r="V8" s="20">
        <f>IFERROR(VLOOKUP(AthListMen[[#This Row],[CARD]],resres0120[],2,FALSE),0)</f>
        <v>3</v>
      </c>
      <c r="W8" s="20">
        <f>IFERROR(VLOOKUP(V8,PointsTable[],2,FALSE),0)</f>
        <v>60</v>
      </c>
      <c r="X8" s="20">
        <f>IFERROR(VLOOKUP(AthListMen[[#This Row],[CARD]],resres0121[],2,FALSE),0)</f>
        <v>5</v>
      </c>
      <c r="Y8" s="20">
        <f>IFERROR(VLOOKUP(X8,PointsTable[],2,FALSE),0)</f>
        <v>45</v>
      </c>
      <c r="Z8" s="20">
        <f>IFERROR(VLOOKUP(AthListMen[[#This Row],[CARD]],resres0122[],2,FALSE),0)</f>
        <v>12</v>
      </c>
      <c r="AA8" s="20">
        <f>IFERROR(VLOOKUP(Z8,PointsTable[],2,FALSE),0)</f>
        <v>22</v>
      </c>
      <c r="AB8" s="20">
        <v>5</v>
      </c>
      <c r="AC8" s="21">
        <f>IFERROR(VLOOKUP(AB8,PointsTable[],2,FALSE),0)</f>
        <v>45</v>
      </c>
      <c r="AD8" s="20">
        <f>IFERROR(VLOOKUP(AthListMen[[#This Row],[CARD]],resres0139[],2,FALSE),0)</f>
        <v>8</v>
      </c>
      <c r="AE8" s="20">
        <f>IFERROR(VLOOKUP(AD8,PointsTable[],2,FALSE),0)</f>
        <v>32</v>
      </c>
      <c r="AF8" s="20">
        <f>IFERROR(VLOOKUP(AthListMen[[#This Row],[CARD]],resres0140[],2,FALSE),0)</f>
        <v>3</v>
      </c>
      <c r="AG8" s="20">
        <f>IFERROR(VLOOKUP(AF8,PointsTable[],2,FALSE),0)</f>
        <v>60</v>
      </c>
      <c r="AH8" s="20">
        <f>IFERROR(VLOOKUP(AthListMen[[#This Row],[CARD]],resres0141[],2,FALSE),0)</f>
        <v>3</v>
      </c>
      <c r="AI8" s="21">
        <f>IFERROR(VLOOKUP(AH8,PointsTable[],2,FALSE),0)</f>
        <v>60</v>
      </c>
    </row>
    <row r="9" spans="1:35" ht="18.75" x14ac:dyDescent="0.3">
      <c r="A9" s="18">
        <v>6</v>
      </c>
      <c r="B9">
        <v>68217</v>
      </c>
      <c r="C9" t="s">
        <v>265</v>
      </c>
      <c r="D9" t="s">
        <v>266</v>
      </c>
      <c r="E9" t="s">
        <v>202</v>
      </c>
      <c r="F9">
        <v>1999</v>
      </c>
      <c r="G9" s="26">
        <f>SUM(I9,K9,M9,O9,Q9,S9,U9,W9,Y9,AA9,AC9,AE9,AG9,AI9)</f>
        <v>502</v>
      </c>
      <c r="H9" s="19">
        <f>IFERROR(VLOOKUP(AthListMen[[#This Row],[CARD]],resres0095[],2,FALSE),0)</f>
        <v>1</v>
      </c>
      <c r="I9" s="20">
        <f>IFERROR(VLOOKUP(H9,PointsTable[],2,FALSE),0)</f>
        <v>100</v>
      </c>
      <c r="J9" s="20">
        <f>IFERROR(VLOOKUP(AthListMen[[#This Row],[CARD]],resres0096[],2,FALSE),0)</f>
        <v>3</v>
      </c>
      <c r="K9" s="20">
        <f>IFERROR(VLOOKUP(J9,PointsTable[],2,FALSE),0)</f>
        <v>60</v>
      </c>
      <c r="L9" s="20">
        <f>IFERROR(VLOOKUP(AthListMen[[#This Row],[CARD]],resres0296[],2,FALSE),0)</f>
        <v>5</v>
      </c>
      <c r="M9" s="20">
        <f>IFERROR(VLOOKUP(L9,PointsTable[],2,FALSE),0)</f>
        <v>45</v>
      </c>
      <c r="N9" s="20">
        <f>IFERROR(VLOOKUP(AthListMen[[#This Row],[CARD]],resres0097[],2,FALSE),0)</f>
        <v>2</v>
      </c>
      <c r="O9" s="21">
        <f>IFERROR(VLOOKUP(N9,PointsTable[],2,FALSE),0)</f>
        <v>80</v>
      </c>
      <c r="P9" s="19">
        <f>IFERROR(VLOOKUP(AthListMen[[#This Row],[CARD]],resres0113[],2,FALSE),0)</f>
        <v>0</v>
      </c>
      <c r="Q9" s="20">
        <f>IFERROR(VLOOKUP(P9,PointsTable[],2,FALSE),0)</f>
        <v>0</v>
      </c>
      <c r="R9" s="20">
        <f>IFERROR(VLOOKUP(AthListMen[[#This Row],[CARD]],resres0114[],2,FALSE),0)</f>
        <v>0</v>
      </c>
      <c r="S9" s="21">
        <f>IFERROR(VLOOKUP(R9,PointsTable[],2,FALSE),0)</f>
        <v>0</v>
      </c>
      <c r="T9" s="19">
        <f>IFERROR(VLOOKUP(AthListMen[[#This Row],[CARD]],resres0119[],2,FALSE),0)</f>
        <v>24</v>
      </c>
      <c r="U9" s="20">
        <f>IFERROR(VLOOKUP(T9,PointsTable[],2,FALSE),0)</f>
        <v>7</v>
      </c>
      <c r="V9" s="20">
        <f>IFERROR(VLOOKUP(AthListMen[[#This Row],[CARD]],resres0120[],2,FALSE),0)</f>
        <v>5</v>
      </c>
      <c r="W9" s="20">
        <f>IFERROR(VLOOKUP(V9,PointsTable[],2,FALSE),0)</f>
        <v>45</v>
      </c>
      <c r="X9" s="20">
        <f>IFERROR(VLOOKUP(AthListMen[[#This Row],[CARD]],resres0121[],2,FALSE),0)</f>
        <v>3</v>
      </c>
      <c r="Y9" s="20">
        <f>IFERROR(VLOOKUP(X9,PointsTable[],2,FALSE),0)</f>
        <v>60</v>
      </c>
      <c r="Z9" s="20">
        <f>IFERROR(VLOOKUP(AthListMen[[#This Row],[CARD]],resres0122[],2,FALSE),0)</f>
        <v>3</v>
      </c>
      <c r="AA9" s="20">
        <f>IFERROR(VLOOKUP(Z9,PointsTable[],2,FALSE),0)</f>
        <v>60</v>
      </c>
      <c r="AB9" s="20">
        <v>5</v>
      </c>
      <c r="AC9" s="21">
        <f>IFERROR(VLOOKUP(AB9,PointsTable[],2,FALSE),0)</f>
        <v>45</v>
      </c>
      <c r="AD9" s="20">
        <f>IFERROR(VLOOKUP(AthListMen[[#This Row],[CARD]],resres0139[],2,FALSE),0)</f>
        <v>0</v>
      </c>
      <c r="AE9" s="20">
        <f>IFERROR(VLOOKUP(AD9,PointsTable[],2,FALSE),0)</f>
        <v>0</v>
      </c>
      <c r="AF9" s="20">
        <f>IFERROR(VLOOKUP(AthListMen[[#This Row],[CARD]],resres0140[],2,FALSE),0)</f>
        <v>0</v>
      </c>
      <c r="AG9" s="20">
        <f>IFERROR(VLOOKUP(AF9,PointsTable[],2,FALSE),0)</f>
        <v>0</v>
      </c>
      <c r="AH9" s="20">
        <f>IFERROR(VLOOKUP(AthListMen[[#This Row],[CARD]],resres0141[],2,FALSE),0)</f>
        <v>0</v>
      </c>
      <c r="AI9" s="21">
        <f>IFERROR(VLOOKUP(AH9,PointsTable[],2,FALSE),0)</f>
        <v>0</v>
      </c>
    </row>
    <row r="10" spans="1:35" ht="18.75" x14ac:dyDescent="0.3">
      <c r="A10" s="18">
        <v>7</v>
      </c>
      <c r="B10">
        <v>65464</v>
      </c>
      <c r="C10" t="s">
        <v>347</v>
      </c>
      <c r="D10" t="s">
        <v>348</v>
      </c>
      <c r="E10" t="s">
        <v>202</v>
      </c>
      <c r="F10">
        <v>1999</v>
      </c>
      <c r="G10" s="26">
        <f>SUM(I10,K10,M10,O10,Q10,S10,U10,W10,Y10,AA10,AC10,AE10,AG10,AI10)</f>
        <v>480</v>
      </c>
      <c r="H10" s="19">
        <f>IFERROR(VLOOKUP(AthListMen[[#This Row],[CARD]],resres0095[],2,FALSE),0)</f>
        <v>6</v>
      </c>
      <c r="I10" s="20">
        <f>IFERROR(VLOOKUP(H10,PointsTable[],2,FALSE),0)</f>
        <v>40</v>
      </c>
      <c r="J10" s="20">
        <f>IFERROR(VLOOKUP(AthListMen[[#This Row],[CARD]],resres0096[],2,FALSE),0)</f>
        <v>0</v>
      </c>
      <c r="K10" s="20">
        <f>IFERROR(VLOOKUP(J10,PointsTable[],2,FALSE),0)</f>
        <v>0</v>
      </c>
      <c r="L10" s="20">
        <f>IFERROR(VLOOKUP(AthListMen[[#This Row],[CARD]],resres0296[],2,FALSE),0)</f>
        <v>6</v>
      </c>
      <c r="M10" s="20">
        <f>IFERROR(VLOOKUP(L10,PointsTable[],2,FALSE),0)</f>
        <v>40</v>
      </c>
      <c r="N10" s="20">
        <f>IFERROR(VLOOKUP(AthListMen[[#This Row],[CARD]],resres0097[],2,FALSE),0)</f>
        <v>7</v>
      </c>
      <c r="O10" s="21">
        <f>IFERROR(VLOOKUP(N10,PointsTable[],2,FALSE),0)</f>
        <v>36</v>
      </c>
      <c r="P10" s="19">
        <f>IFERROR(VLOOKUP(AthListMen[[#This Row],[CARD]],resres0113[],2,FALSE),0)</f>
        <v>5</v>
      </c>
      <c r="Q10" s="20">
        <f>IFERROR(VLOOKUP(P10,PointsTable[],2,FALSE),0)</f>
        <v>45</v>
      </c>
      <c r="R10" s="20">
        <f>IFERROR(VLOOKUP(AthListMen[[#This Row],[CARD]],resres0114[],2,FALSE),0)</f>
        <v>10</v>
      </c>
      <c r="S10" s="21">
        <f>IFERROR(VLOOKUP(R10,PointsTable[],2,FALSE),0)</f>
        <v>26</v>
      </c>
      <c r="T10" s="19">
        <f>IFERROR(VLOOKUP(AthListMen[[#This Row],[CARD]],resres0119[],2,FALSE),0)</f>
        <v>5</v>
      </c>
      <c r="U10" s="20">
        <f>IFERROR(VLOOKUP(T10,PointsTable[],2,FALSE),0)</f>
        <v>45</v>
      </c>
      <c r="V10" s="20">
        <f>IFERROR(VLOOKUP(AthListMen[[#This Row],[CARD]],resres0120[],2,FALSE),0)</f>
        <v>2</v>
      </c>
      <c r="W10" s="20">
        <f>IFERROR(VLOOKUP(V10,PointsTable[],2,FALSE),0)</f>
        <v>80</v>
      </c>
      <c r="X10" s="20">
        <f>IFERROR(VLOOKUP(AthListMen[[#This Row],[CARD]],resres0121[],2,FALSE),0)</f>
        <v>4</v>
      </c>
      <c r="Y10" s="20">
        <f>IFERROR(VLOOKUP(X10,PointsTable[],2,FALSE),0)</f>
        <v>50</v>
      </c>
      <c r="Z10" s="20">
        <f>IFERROR(VLOOKUP(AthListMen[[#This Row],[CARD]],resres0122[],2,FALSE),0)</f>
        <v>6</v>
      </c>
      <c r="AA10" s="20">
        <f>IFERROR(VLOOKUP(Z10,PointsTable[],2,FALSE),0)</f>
        <v>40</v>
      </c>
      <c r="AB10" s="20">
        <f>IFERROR(VLOOKUP(AthListMen[[#This Row],[CARD]],resres0123[],2,FALSE),0)</f>
        <v>0</v>
      </c>
      <c r="AC10" s="21">
        <f>IFERROR(VLOOKUP(AB10,PointsTable[],2,FALSE),0)</f>
        <v>0</v>
      </c>
      <c r="AD10" s="20">
        <f>IFERROR(VLOOKUP(AthListMen[[#This Row],[CARD]],resres0139[],2,FALSE),0)</f>
        <v>14</v>
      </c>
      <c r="AE10" s="20">
        <f>IFERROR(VLOOKUP(AD10,PointsTable[],2,FALSE),0)</f>
        <v>18</v>
      </c>
      <c r="AF10" s="20">
        <f>IFERROR(VLOOKUP(AthListMen[[#This Row],[CARD]],resres0140[],2,FALSE),0)</f>
        <v>11</v>
      </c>
      <c r="AG10" s="20">
        <f>IFERROR(VLOOKUP(AF10,PointsTable[],2,FALSE),0)</f>
        <v>24</v>
      </c>
      <c r="AH10" s="20">
        <f>IFERROR(VLOOKUP(AthListMen[[#This Row],[CARD]],resres0141[],2,FALSE),0)</f>
        <v>7</v>
      </c>
      <c r="AI10" s="21">
        <f>IFERROR(VLOOKUP(AH10,PointsTable[],2,FALSE),0)</f>
        <v>36</v>
      </c>
    </row>
    <row r="11" spans="1:35" ht="18.75" x14ac:dyDescent="0.3">
      <c r="A11" s="18">
        <v>8</v>
      </c>
      <c r="B11">
        <v>71926</v>
      </c>
      <c r="C11" t="s">
        <v>374</v>
      </c>
      <c r="D11" t="s">
        <v>375</v>
      </c>
      <c r="E11" t="s">
        <v>232</v>
      </c>
      <c r="F11">
        <v>1999</v>
      </c>
      <c r="G11" s="26">
        <f>SUM(I11,K11,M11,O11,Q11,S11,U11,W11,Y11,AA11,AC11,AE11,AG11,AI11)</f>
        <v>454</v>
      </c>
      <c r="H11" s="19">
        <f>IFERROR(VLOOKUP(AthListMen[[#This Row],[CARD]],resres0095[],2,FALSE),0)</f>
        <v>3</v>
      </c>
      <c r="I11" s="20">
        <f>IFERROR(VLOOKUP(H11,PointsTable[],2,FALSE),0)</f>
        <v>60</v>
      </c>
      <c r="J11" s="20">
        <f>IFERROR(VLOOKUP(AthListMen[[#This Row],[CARD]],resres0096[],2,FALSE),0)</f>
        <v>0</v>
      </c>
      <c r="K11" s="20">
        <f>IFERROR(VLOOKUP(J11,PointsTable[],2,FALSE),0)</f>
        <v>0</v>
      </c>
      <c r="L11" s="20">
        <f>IFERROR(VLOOKUP(AthListMen[[#This Row],[CARD]],resres0296[],2,FALSE),0)</f>
        <v>16</v>
      </c>
      <c r="M11" s="20">
        <f>IFERROR(VLOOKUP(L11,PointsTable[],2,FALSE),0)</f>
        <v>15</v>
      </c>
      <c r="N11" s="20">
        <f>IFERROR(VLOOKUP(AthListMen[[#This Row],[CARD]],resres0097[],2,FALSE),0)</f>
        <v>11</v>
      </c>
      <c r="O11" s="21">
        <f>IFERROR(VLOOKUP(N11,PointsTable[],2,FALSE),0)</f>
        <v>24</v>
      </c>
      <c r="P11" s="19">
        <f>IFERROR(VLOOKUP(AthListMen[[#This Row],[CARD]],resres0113[],2,FALSE),0)</f>
        <v>4</v>
      </c>
      <c r="Q11" s="20">
        <f>IFERROR(VLOOKUP(P11,PointsTable[],2,FALSE),0)</f>
        <v>50</v>
      </c>
      <c r="R11" s="20">
        <f>IFERROR(VLOOKUP(AthListMen[[#This Row],[CARD]],resres0114[],2,FALSE),0)</f>
        <v>8</v>
      </c>
      <c r="S11" s="21">
        <f>IFERROR(VLOOKUP(R11,PointsTable[],2,FALSE),0)</f>
        <v>32</v>
      </c>
      <c r="T11" s="19">
        <f>IFERROR(VLOOKUP(AthListMen[[#This Row],[CARD]],resres0119[],2,FALSE),0)</f>
        <v>11</v>
      </c>
      <c r="U11" s="20">
        <f>IFERROR(VLOOKUP(T11,PointsTable[],2,FALSE),0)</f>
        <v>24</v>
      </c>
      <c r="V11" s="20">
        <f>IFERROR(VLOOKUP(AthListMen[[#This Row],[CARD]],resres0120[],2,FALSE),0)</f>
        <v>7</v>
      </c>
      <c r="W11" s="20">
        <f>IFERROR(VLOOKUP(V11,PointsTable[],2,FALSE),0)</f>
        <v>36</v>
      </c>
      <c r="X11" s="20">
        <f>IFERROR(VLOOKUP(AthListMen[[#This Row],[CARD]],resres0121[],2,FALSE),0)</f>
        <v>10</v>
      </c>
      <c r="Y11" s="20">
        <f>IFERROR(VLOOKUP(X11,PointsTable[],2,FALSE),0)</f>
        <v>26</v>
      </c>
      <c r="Z11" s="20">
        <f>IFERROR(VLOOKUP(AthListMen[[#This Row],[CARD]],resres0122[],2,FALSE),0)</f>
        <v>4</v>
      </c>
      <c r="AA11" s="20">
        <f>IFERROR(VLOOKUP(Z11,PointsTable[],2,FALSE),0)</f>
        <v>50</v>
      </c>
      <c r="AB11" s="20">
        <v>18</v>
      </c>
      <c r="AC11" s="21">
        <f>IFERROR(VLOOKUP(AB11,PointsTable[],2,FALSE),0)</f>
        <v>13</v>
      </c>
      <c r="AD11" s="20">
        <f>IFERROR(VLOOKUP(AthListMen[[#This Row],[CARD]],resres0139[],2,FALSE),0)</f>
        <v>3</v>
      </c>
      <c r="AE11" s="20">
        <f>IFERROR(VLOOKUP(AD11,PointsTable[],2,FALSE),0)</f>
        <v>60</v>
      </c>
      <c r="AF11" s="20">
        <f>IFERROR(VLOOKUP(AthListMen[[#This Row],[CARD]],resres0140[],2,FALSE),0)</f>
        <v>6</v>
      </c>
      <c r="AG11" s="20">
        <f>IFERROR(VLOOKUP(AF11,PointsTable[],2,FALSE),0)</f>
        <v>40</v>
      </c>
      <c r="AH11" s="20">
        <f>IFERROR(VLOOKUP(AthListMen[[#This Row],[CARD]],resres0141[],2,FALSE),0)</f>
        <v>11</v>
      </c>
      <c r="AI11" s="21">
        <f>IFERROR(VLOOKUP(AH11,PointsTable[],2,FALSE),0)</f>
        <v>24</v>
      </c>
    </row>
    <row r="12" spans="1:35" ht="18.75" x14ac:dyDescent="0.3">
      <c r="A12" s="18">
        <v>9</v>
      </c>
      <c r="B12">
        <v>65339</v>
      </c>
      <c r="C12" t="s">
        <v>319</v>
      </c>
      <c r="D12" t="s">
        <v>320</v>
      </c>
      <c r="E12" t="s">
        <v>214</v>
      </c>
      <c r="F12">
        <v>2000</v>
      </c>
      <c r="G12" s="26">
        <f>SUM(I12,K12,M12,O12,Q12,S12,U12,W12,Y12,AA12,AC12,AE12,AG12,AI12)</f>
        <v>393</v>
      </c>
      <c r="H12" s="19">
        <f>IFERROR(VLOOKUP(AthListMen[[#This Row],[CARD]],resres0095[],2,FALSE),0)</f>
        <v>2</v>
      </c>
      <c r="I12" s="20">
        <f>IFERROR(VLOOKUP(H12,PointsTable[],2,FALSE),0)</f>
        <v>80</v>
      </c>
      <c r="J12" s="20">
        <f>IFERROR(VLOOKUP(AthListMen[[#This Row],[CARD]],resres0096[],2,FALSE),0)</f>
        <v>9</v>
      </c>
      <c r="K12" s="20">
        <f>IFERROR(VLOOKUP(J12,PointsTable[],2,FALSE),0)</f>
        <v>29</v>
      </c>
      <c r="L12" s="20">
        <f>IFERROR(VLOOKUP(AthListMen[[#This Row],[CARD]],resres0296[],2,FALSE),0)</f>
        <v>0</v>
      </c>
      <c r="M12" s="20">
        <f>IFERROR(VLOOKUP(L12,PointsTable[],2,FALSE),0)</f>
        <v>0</v>
      </c>
      <c r="N12" s="20">
        <f>IFERROR(VLOOKUP(AthListMen[[#This Row],[CARD]],resres0097[],2,FALSE),0)</f>
        <v>15</v>
      </c>
      <c r="O12" s="21">
        <f>IFERROR(VLOOKUP(N12,PointsTable[],2,FALSE),0)</f>
        <v>16</v>
      </c>
      <c r="P12" s="19">
        <f>IFERROR(VLOOKUP(AthListMen[[#This Row],[CARD]],resres0113[],2,FALSE),0)</f>
        <v>9</v>
      </c>
      <c r="Q12" s="20">
        <f>IFERROR(VLOOKUP(P12,PointsTable[],2,FALSE),0)</f>
        <v>29</v>
      </c>
      <c r="R12" s="20">
        <f>IFERROR(VLOOKUP(AthListMen[[#This Row],[CARD]],resres0114[],2,FALSE),0)</f>
        <v>5</v>
      </c>
      <c r="S12" s="21">
        <f>IFERROR(VLOOKUP(R12,PointsTable[],2,FALSE),0)</f>
        <v>45</v>
      </c>
      <c r="T12" s="19">
        <f>IFERROR(VLOOKUP(AthListMen[[#This Row],[CARD]],resres0119[],2,FALSE),0)</f>
        <v>3</v>
      </c>
      <c r="U12" s="20">
        <f>IFERROR(VLOOKUP(T12,PointsTable[],2,FALSE),0)</f>
        <v>60</v>
      </c>
      <c r="V12" s="20">
        <f>IFERROR(VLOOKUP(AthListMen[[#This Row],[CARD]],resres0120[],2,FALSE),0)</f>
        <v>19</v>
      </c>
      <c r="W12" s="20">
        <f>IFERROR(VLOOKUP(V12,PointsTable[],2,FALSE),0)</f>
        <v>12</v>
      </c>
      <c r="X12" s="20">
        <f>IFERROR(VLOOKUP(AthListMen[[#This Row],[CARD]],resres0121[],2,FALSE),0)</f>
        <v>16</v>
      </c>
      <c r="Y12" s="20">
        <f>IFERROR(VLOOKUP(X12,PointsTable[],2,FALSE),0)</f>
        <v>15</v>
      </c>
      <c r="Z12" s="20">
        <f>IFERROR(VLOOKUP(AthListMen[[#This Row],[CARD]],resres0122[],2,FALSE),0)</f>
        <v>0</v>
      </c>
      <c r="AA12" s="20">
        <f>IFERROR(VLOOKUP(Z12,PointsTable[],2,FALSE),0)</f>
        <v>0</v>
      </c>
      <c r="AB12" s="20">
        <v>17</v>
      </c>
      <c r="AC12" s="21">
        <f>IFERROR(VLOOKUP(AB12,PointsTable[],2,FALSE),0)</f>
        <v>14</v>
      </c>
      <c r="AD12" s="20">
        <f>IFERROR(VLOOKUP(AthListMen[[#This Row],[CARD]],resres0139[],2,FALSE),0)</f>
        <v>5</v>
      </c>
      <c r="AE12" s="20">
        <f>IFERROR(VLOOKUP(AD12,PointsTable[],2,FALSE),0)</f>
        <v>45</v>
      </c>
      <c r="AF12" s="20">
        <f>IFERROR(VLOOKUP(AthListMen[[#This Row],[CARD]],resres0140[],2,FALSE),0)</f>
        <v>7</v>
      </c>
      <c r="AG12" s="20">
        <f>IFERROR(VLOOKUP(AF12,PointsTable[],2,FALSE),0)</f>
        <v>36</v>
      </c>
      <c r="AH12" s="20">
        <f>IFERROR(VLOOKUP(AthListMen[[#This Row],[CARD]],resres0141[],2,FALSE),0)</f>
        <v>19</v>
      </c>
      <c r="AI12" s="21">
        <f>IFERROR(VLOOKUP(AH12,PointsTable[],2,FALSE),0)</f>
        <v>12</v>
      </c>
    </row>
    <row r="13" spans="1:35" ht="18.75" x14ac:dyDescent="0.3">
      <c r="A13" s="18">
        <v>10</v>
      </c>
      <c r="B13">
        <v>65106</v>
      </c>
      <c r="C13" t="s">
        <v>240</v>
      </c>
      <c r="D13" t="s">
        <v>241</v>
      </c>
      <c r="E13" t="s">
        <v>232</v>
      </c>
      <c r="F13">
        <v>1999</v>
      </c>
      <c r="G13" s="26">
        <f>SUM(I13,K13,M13,O13,Q13,S13,U13,W13,Y13,AA13,AC13,AE13,AG13,AI13)</f>
        <v>360</v>
      </c>
      <c r="H13" s="19">
        <f>IFERROR(VLOOKUP(AthListMen[[#This Row],[CARD]],resres0095[],2,FALSE),0)</f>
        <v>5</v>
      </c>
      <c r="I13" s="20">
        <f>IFERROR(VLOOKUP(H13,PointsTable[],2,FALSE),0)</f>
        <v>45</v>
      </c>
      <c r="J13" s="20">
        <f>IFERROR(VLOOKUP(AthListMen[[#This Row],[CARD]],resres0096[],2,FALSE),0)</f>
        <v>5</v>
      </c>
      <c r="K13" s="20">
        <f>IFERROR(VLOOKUP(J13,PointsTable[],2,FALSE),0)</f>
        <v>45</v>
      </c>
      <c r="L13" s="20">
        <f>IFERROR(VLOOKUP(AthListMen[[#This Row],[CARD]],resres0296[],2,FALSE),0)</f>
        <v>9</v>
      </c>
      <c r="M13" s="20">
        <f>IFERROR(VLOOKUP(L13,PointsTable[],2,FALSE),0)</f>
        <v>29</v>
      </c>
      <c r="N13" s="20">
        <f>IFERROR(VLOOKUP(AthListMen[[#This Row],[CARD]],resres0097[],2,FALSE),0)</f>
        <v>5</v>
      </c>
      <c r="O13" s="21">
        <f>IFERROR(VLOOKUP(N13,PointsTable[],2,FALSE),0)</f>
        <v>45</v>
      </c>
      <c r="P13" s="19">
        <f>IFERROR(VLOOKUP(AthListMen[[#This Row],[CARD]],resres0113[],2,FALSE),0)</f>
        <v>16</v>
      </c>
      <c r="Q13" s="20">
        <f>IFERROR(VLOOKUP(P13,PointsTable[],2,FALSE),0)</f>
        <v>15</v>
      </c>
      <c r="R13" s="20">
        <f>IFERROR(VLOOKUP(AthListMen[[#This Row],[CARD]],resres0114[],2,FALSE),0)</f>
        <v>16</v>
      </c>
      <c r="S13" s="21">
        <f>IFERROR(VLOOKUP(R13,PointsTable[],2,FALSE),0)</f>
        <v>15</v>
      </c>
      <c r="T13" s="19">
        <f>IFERROR(VLOOKUP(AthListMen[[#This Row],[CARD]],resres0119[],2,FALSE),0)</f>
        <v>12</v>
      </c>
      <c r="U13" s="20">
        <f>IFERROR(VLOOKUP(T13,PointsTable[],2,FALSE),0)</f>
        <v>22</v>
      </c>
      <c r="V13" s="20">
        <f>IFERROR(VLOOKUP(AthListMen[[#This Row],[CARD]],resres0120[],2,FALSE),0)</f>
        <v>11</v>
      </c>
      <c r="W13" s="20">
        <f>IFERROR(VLOOKUP(V13,PointsTable[],2,FALSE),0)</f>
        <v>24</v>
      </c>
      <c r="X13" s="20">
        <f>IFERROR(VLOOKUP(AthListMen[[#This Row],[CARD]],resres0121[],2,FALSE),0)</f>
        <v>2</v>
      </c>
      <c r="Y13" s="20">
        <f>IFERROR(VLOOKUP(X13,PointsTable[],2,FALSE),0)</f>
        <v>80</v>
      </c>
      <c r="Z13" s="20">
        <f>IFERROR(VLOOKUP(AthListMen[[#This Row],[CARD]],resres0122[],2,FALSE),0)</f>
        <v>0</v>
      </c>
      <c r="AA13" s="20">
        <f>IFERROR(VLOOKUP(Z13,PointsTable[],2,FALSE),0)</f>
        <v>0</v>
      </c>
      <c r="AB13" s="20">
        <v>0</v>
      </c>
      <c r="AC13" s="21">
        <f>IFERROR(VLOOKUP(AB13,PointsTable[],2,FALSE),0)</f>
        <v>0</v>
      </c>
      <c r="AD13" s="20">
        <f>IFERROR(VLOOKUP(AthListMen[[#This Row],[CARD]],resres0139[],2,FALSE),0)</f>
        <v>0</v>
      </c>
      <c r="AE13" s="20">
        <f>IFERROR(VLOOKUP(AD13,PointsTable[],2,FALSE),0)</f>
        <v>0</v>
      </c>
      <c r="AF13" s="20">
        <f>IFERROR(VLOOKUP(AthListMen[[#This Row],[CARD]],resres0140[],2,FALSE),0)</f>
        <v>14</v>
      </c>
      <c r="AG13" s="20">
        <f>IFERROR(VLOOKUP(AF13,PointsTable[],2,FALSE),0)</f>
        <v>18</v>
      </c>
      <c r="AH13" s="20">
        <f>IFERROR(VLOOKUP(AthListMen[[#This Row],[CARD]],resres0141[],2,FALSE),0)</f>
        <v>12</v>
      </c>
      <c r="AI13" s="21">
        <f>IFERROR(VLOOKUP(AH13,PointsTable[],2,FALSE),0)</f>
        <v>22</v>
      </c>
    </row>
    <row r="14" spans="1:35" ht="18.75" x14ac:dyDescent="0.3">
      <c r="A14" s="18">
        <v>11</v>
      </c>
      <c r="B14">
        <v>67162</v>
      </c>
      <c r="C14" t="s">
        <v>334</v>
      </c>
      <c r="D14" t="s">
        <v>335</v>
      </c>
      <c r="E14" t="s">
        <v>222</v>
      </c>
      <c r="F14">
        <v>2000</v>
      </c>
      <c r="G14" s="26">
        <f>SUM(I14,K14,M14,O14,Q14,S14,U14,W14,Y14,AA14,AC14,AE14,AG14,AI14)</f>
        <v>345</v>
      </c>
      <c r="H14" s="19">
        <f>IFERROR(VLOOKUP(AthListMen[[#This Row],[CARD]],resres0095[],2,FALSE),0)</f>
        <v>0</v>
      </c>
      <c r="I14" s="20">
        <f>IFERROR(VLOOKUP(H14,PointsTable[],2,FALSE),0)</f>
        <v>0</v>
      </c>
      <c r="J14" s="20">
        <f>IFERROR(VLOOKUP(AthListMen[[#This Row],[CARD]],resres0096[],2,FALSE),0)</f>
        <v>0</v>
      </c>
      <c r="K14" s="20">
        <f>IFERROR(VLOOKUP(J14,PointsTable[],2,FALSE),0)</f>
        <v>0</v>
      </c>
      <c r="L14" s="20">
        <f>IFERROR(VLOOKUP(AthListMen[[#This Row],[CARD]],resres0296[],2,FALSE),0)</f>
        <v>13</v>
      </c>
      <c r="M14" s="20">
        <f>IFERROR(VLOOKUP(L14,PointsTable[],2,FALSE),0)</f>
        <v>20</v>
      </c>
      <c r="N14" s="20">
        <f>IFERROR(VLOOKUP(AthListMen[[#This Row],[CARD]],resres0097[],2,FALSE),0)</f>
        <v>13</v>
      </c>
      <c r="O14" s="21">
        <f>IFERROR(VLOOKUP(N14,PointsTable[],2,FALSE),0)</f>
        <v>20</v>
      </c>
      <c r="P14" s="19">
        <f>IFERROR(VLOOKUP(AthListMen[[#This Row],[CARD]],resres0113[],2,FALSE),0)</f>
        <v>12</v>
      </c>
      <c r="Q14" s="20">
        <f>IFERROR(VLOOKUP(P14,PointsTable[],2,FALSE),0)</f>
        <v>22</v>
      </c>
      <c r="R14" s="20">
        <f>IFERROR(VLOOKUP(AthListMen[[#This Row],[CARD]],resres0114[],2,FALSE),0)</f>
        <v>7</v>
      </c>
      <c r="S14" s="21">
        <f>IFERROR(VLOOKUP(R14,PointsTable[],2,FALSE),0)</f>
        <v>36</v>
      </c>
      <c r="T14" s="19">
        <f>IFERROR(VLOOKUP(AthListMen[[#This Row],[CARD]],resres0119[],2,FALSE),0)</f>
        <v>7</v>
      </c>
      <c r="U14" s="20">
        <f>IFERROR(VLOOKUP(T14,PointsTable[],2,FALSE),0)</f>
        <v>36</v>
      </c>
      <c r="V14" s="20">
        <f>IFERROR(VLOOKUP(AthListMen[[#This Row],[CARD]],resres0120[],2,FALSE),0)</f>
        <v>10</v>
      </c>
      <c r="W14" s="20">
        <f>IFERROR(VLOOKUP(V14,PointsTable[],2,FALSE),0)</f>
        <v>26</v>
      </c>
      <c r="X14" s="20">
        <f>IFERROR(VLOOKUP(AthListMen[[#This Row],[CARD]],resres0121[],2,FALSE),0)</f>
        <v>6</v>
      </c>
      <c r="Y14" s="20">
        <f>IFERROR(VLOOKUP(X14,PointsTable[],2,FALSE),0)</f>
        <v>40</v>
      </c>
      <c r="Z14" s="20">
        <f>IFERROR(VLOOKUP(AthListMen[[#This Row],[CARD]],resres0122[],2,FALSE),0)</f>
        <v>2</v>
      </c>
      <c r="AA14" s="20">
        <f>IFERROR(VLOOKUP(Z14,PointsTable[],2,FALSE),0)</f>
        <v>80</v>
      </c>
      <c r="AB14" s="20">
        <f>IFERROR(VLOOKUP(AthListMen[[#This Row],[CARD]],resres0123[],2,FALSE),0)</f>
        <v>0</v>
      </c>
      <c r="AC14" s="21">
        <f>IFERROR(VLOOKUP(AB14,PointsTable[],2,FALSE),0)</f>
        <v>0</v>
      </c>
      <c r="AD14" s="20">
        <f>IFERROR(VLOOKUP(AthListMen[[#This Row],[CARD]],resres0139[],2,FALSE),0)</f>
        <v>13</v>
      </c>
      <c r="AE14" s="20">
        <f>IFERROR(VLOOKUP(AD14,PointsTable[],2,FALSE),0)</f>
        <v>20</v>
      </c>
      <c r="AF14" s="20">
        <f>IFERROR(VLOOKUP(AthListMen[[#This Row],[CARD]],resres0140[],2,FALSE),0)</f>
        <v>5</v>
      </c>
      <c r="AG14" s="20">
        <f>IFERROR(VLOOKUP(AF14,PointsTable[],2,FALSE),0)</f>
        <v>45</v>
      </c>
      <c r="AH14" s="20">
        <f>IFERROR(VLOOKUP(AthListMen[[#This Row],[CARD]],resres0141[],2,FALSE),0)</f>
        <v>0</v>
      </c>
      <c r="AI14" s="21">
        <f>IFERROR(VLOOKUP(AH14,PointsTable[],2,FALSE),0)</f>
        <v>0</v>
      </c>
    </row>
    <row r="15" spans="1:35" ht="18.75" x14ac:dyDescent="0.3">
      <c r="A15" s="18">
        <v>12</v>
      </c>
      <c r="B15">
        <v>67569</v>
      </c>
      <c r="C15" t="s">
        <v>220</v>
      </c>
      <c r="D15" t="s">
        <v>221</v>
      </c>
      <c r="E15" t="s">
        <v>222</v>
      </c>
      <c r="F15">
        <v>1999</v>
      </c>
      <c r="G15" s="26">
        <f>SUM(I15,K15,M15,O15,Q15,S15,U15,W15,Y15,AA15,AC15,AE15,AG15,AI15)</f>
        <v>301</v>
      </c>
      <c r="H15" s="19">
        <f>IFERROR(VLOOKUP(AthListMen[[#This Row],[CARD]],resres0095[],2,FALSE),0)</f>
        <v>0</v>
      </c>
      <c r="I15" s="20">
        <f>IFERROR(VLOOKUP(H15,PointsTable[],2,FALSE),0)</f>
        <v>0</v>
      </c>
      <c r="J15" s="20">
        <f>IFERROR(VLOOKUP(AthListMen[[#This Row],[CARD]],resres0096[],2,FALSE),0)</f>
        <v>0</v>
      </c>
      <c r="K15" s="20">
        <f>IFERROR(VLOOKUP(J15,PointsTable[],2,FALSE),0)</f>
        <v>0</v>
      </c>
      <c r="L15" s="20">
        <f>IFERROR(VLOOKUP(AthListMen[[#This Row],[CARD]],resres0296[],2,FALSE),0)</f>
        <v>12</v>
      </c>
      <c r="M15" s="20">
        <f>IFERROR(VLOOKUP(L15,PointsTable[],2,FALSE),0)</f>
        <v>22</v>
      </c>
      <c r="N15" s="20">
        <f>IFERROR(VLOOKUP(AthListMen[[#This Row],[CARD]],resres0097[],2,FALSE),0)</f>
        <v>12</v>
      </c>
      <c r="O15" s="21">
        <f>IFERROR(VLOOKUP(N15,PointsTable[],2,FALSE),0)</f>
        <v>22</v>
      </c>
      <c r="P15" s="19">
        <f>IFERROR(VLOOKUP(AthListMen[[#This Row],[CARD]],resres0113[],2,FALSE),0)</f>
        <v>10</v>
      </c>
      <c r="Q15" s="20">
        <f>IFERROR(VLOOKUP(P15,PointsTable[],2,FALSE),0)</f>
        <v>26</v>
      </c>
      <c r="R15" s="20">
        <f>IFERROR(VLOOKUP(AthListMen[[#This Row],[CARD]],resres0114[],2,FALSE),0)</f>
        <v>0</v>
      </c>
      <c r="S15" s="21">
        <f>IFERROR(VLOOKUP(R15,PointsTable[],2,FALSE),0)</f>
        <v>0</v>
      </c>
      <c r="T15" s="19">
        <f>IFERROR(VLOOKUP(AthListMen[[#This Row],[CARD]],resres0119[],2,FALSE),0)</f>
        <v>14</v>
      </c>
      <c r="U15" s="20">
        <f>IFERROR(VLOOKUP(T15,PointsTable[],2,FALSE),0)</f>
        <v>18</v>
      </c>
      <c r="V15" s="20">
        <f>IFERROR(VLOOKUP(AthListMen[[#This Row],[CARD]],resres0120[],2,FALSE),0)</f>
        <v>4</v>
      </c>
      <c r="W15" s="20">
        <f>IFERROR(VLOOKUP(V15,PointsTable[],2,FALSE),0)</f>
        <v>50</v>
      </c>
      <c r="X15" s="20">
        <f>IFERROR(VLOOKUP(AthListMen[[#This Row],[CARD]],resres0121[],2,FALSE),0)</f>
        <v>7</v>
      </c>
      <c r="Y15" s="20">
        <f>IFERROR(VLOOKUP(X15,PointsTable[],2,FALSE),0)</f>
        <v>36</v>
      </c>
      <c r="Z15" s="20">
        <f>IFERROR(VLOOKUP(AthListMen[[#This Row],[CARD]],resres0122[],2,FALSE),0)</f>
        <v>8</v>
      </c>
      <c r="AA15" s="20">
        <f>IFERROR(VLOOKUP(Z15,PointsTable[],2,FALSE),0)</f>
        <v>32</v>
      </c>
      <c r="AB15" s="20">
        <v>4</v>
      </c>
      <c r="AC15" s="21">
        <f>IFERROR(VLOOKUP(AB15,PointsTable[],2,FALSE),0)</f>
        <v>50</v>
      </c>
      <c r="AD15" s="20">
        <f>IFERROR(VLOOKUP(AthListMen[[#This Row],[CARD]],resres0139[],2,FALSE),0)</f>
        <v>7</v>
      </c>
      <c r="AE15" s="20">
        <f>IFERROR(VLOOKUP(AD15,PointsTable[],2,FALSE),0)</f>
        <v>36</v>
      </c>
      <c r="AF15" s="20">
        <f>IFERROR(VLOOKUP(AthListMen[[#This Row],[CARD]],resres0140[],2,FALSE),0)</f>
        <v>22</v>
      </c>
      <c r="AG15" s="20">
        <f>IFERROR(VLOOKUP(AF15,PointsTable[],2,FALSE),0)</f>
        <v>9</v>
      </c>
      <c r="AH15" s="20">
        <f>IFERROR(VLOOKUP(AthListMen[[#This Row],[CARD]],resres0141[],2,FALSE),0)</f>
        <v>0</v>
      </c>
      <c r="AI15" s="21">
        <f>IFERROR(VLOOKUP(AH15,PointsTable[],2,FALSE),0)</f>
        <v>0</v>
      </c>
    </row>
    <row r="16" spans="1:35" ht="18.75" x14ac:dyDescent="0.3">
      <c r="A16" s="18">
        <v>13</v>
      </c>
      <c r="B16">
        <v>67127</v>
      </c>
      <c r="C16" t="s">
        <v>321</v>
      </c>
      <c r="D16" t="s">
        <v>322</v>
      </c>
      <c r="E16" t="s">
        <v>222</v>
      </c>
      <c r="F16">
        <v>2000</v>
      </c>
      <c r="G16" s="26">
        <f>SUM(I16,K16,M16,O16,Q16,S16,U16,W16,Y16,AA16,AC16,AE16,AG16,AI16)</f>
        <v>277</v>
      </c>
      <c r="H16" s="19">
        <f>IFERROR(VLOOKUP(AthListMen[[#This Row],[CARD]],resres0095[],2,FALSE),0)</f>
        <v>0</v>
      </c>
      <c r="I16" s="20">
        <f>IFERROR(VLOOKUP(H16,PointsTable[],2,FALSE),0)</f>
        <v>0</v>
      </c>
      <c r="J16" s="20">
        <f>IFERROR(VLOOKUP(AthListMen[[#This Row],[CARD]],resres0096[],2,FALSE),0)</f>
        <v>0</v>
      </c>
      <c r="K16" s="20">
        <f>IFERROR(VLOOKUP(J16,PointsTable[],2,FALSE),0)</f>
        <v>0</v>
      </c>
      <c r="L16" s="20">
        <f>IFERROR(VLOOKUP(AthListMen[[#This Row],[CARD]],resres0296[],2,FALSE),0)</f>
        <v>7</v>
      </c>
      <c r="M16" s="20">
        <f>IFERROR(VLOOKUP(L16,PointsTable[],2,FALSE),0)</f>
        <v>36</v>
      </c>
      <c r="N16" s="20">
        <f>IFERROR(VLOOKUP(AthListMen[[#This Row],[CARD]],resres0097[],2,FALSE),0)</f>
        <v>0</v>
      </c>
      <c r="O16" s="21">
        <f>IFERROR(VLOOKUP(N16,PointsTable[],2,FALSE),0)</f>
        <v>0</v>
      </c>
      <c r="P16" s="19">
        <f>IFERROR(VLOOKUP(AthListMen[[#This Row],[CARD]],resres0113[],2,FALSE),0)</f>
        <v>0</v>
      </c>
      <c r="Q16" s="20">
        <f>IFERROR(VLOOKUP(P16,PointsTable[],2,FALSE),0)</f>
        <v>0</v>
      </c>
      <c r="R16" s="20">
        <f>IFERROR(VLOOKUP(AthListMen[[#This Row],[CARD]],resres0114[],2,FALSE),0)</f>
        <v>17</v>
      </c>
      <c r="S16" s="21">
        <f>IFERROR(VLOOKUP(R16,PointsTable[],2,FALSE),0)</f>
        <v>14</v>
      </c>
      <c r="T16" s="19">
        <f>IFERROR(VLOOKUP(AthListMen[[#This Row],[CARD]],resres0119[],2,FALSE),0)</f>
        <v>0</v>
      </c>
      <c r="U16" s="20">
        <f>IFERROR(VLOOKUP(T16,PointsTable[],2,FALSE),0)</f>
        <v>0</v>
      </c>
      <c r="V16" s="20">
        <f>IFERROR(VLOOKUP(AthListMen[[#This Row],[CARD]],resres0120[],2,FALSE),0)</f>
        <v>8</v>
      </c>
      <c r="W16" s="20">
        <f>IFERROR(VLOOKUP(V16,PointsTable[],2,FALSE),0)</f>
        <v>32</v>
      </c>
      <c r="X16" s="20">
        <f>IFERROR(VLOOKUP(AthListMen[[#This Row],[CARD]],resres0121[],2,FALSE),0)</f>
        <v>9</v>
      </c>
      <c r="Y16" s="20">
        <f>IFERROR(VLOOKUP(X16,PointsTable[],2,FALSE),0)</f>
        <v>29</v>
      </c>
      <c r="Z16" s="20">
        <f>IFERROR(VLOOKUP(AthListMen[[#This Row],[CARD]],resres0122[],2,FALSE),0)</f>
        <v>9</v>
      </c>
      <c r="AA16" s="20">
        <f>IFERROR(VLOOKUP(Z16,PointsTable[],2,FALSE),0)</f>
        <v>29</v>
      </c>
      <c r="AB16" s="20">
        <v>8</v>
      </c>
      <c r="AC16" s="21">
        <f>IFERROR(VLOOKUP(AB16,PointsTable[],2,FALSE),0)</f>
        <v>32</v>
      </c>
      <c r="AD16" s="20">
        <f>IFERROR(VLOOKUP(AthListMen[[#This Row],[CARD]],resres0139[],2,FALSE),0)</f>
        <v>4</v>
      </c>
      <c r="AE16" s="20">
        <f>IFERROR(VLOOKUP(AD16,PointsTable[],2,FALSE),0)</f>
        <v>50</v>
      </c>
      <c r="AF16" s="20">
        <f>IFERROR(VLOOKUP(AthListMen[[#This Row],[CARD]],resres0140[],2,FALSE),0)</f>
        <v>16</v>
      </c>
      <c r="AG16" s="20">
        <f>IFERROR(VLOOKUP(AF16,PointsTable[],2,FALSE),0)</f>
        <v>15</v>
      </c>
      <c r="AH16" s="20">
        <f>IFERROR(VLOOKUP(AthListMen[[#This Row],[CARD]],resres0141[],2,FALSE),0)</f>
        <v>6</v>
      </c>
      <c r="AI16" s="21">
        <f>IFERROR(VLOOKUP(AH16,PointsTable[],2,FALSE),0)</f>
        <v>40</v>
      </c>
    </row>
    <row r="17" spans="1:35" ht="18.75" x14ac:dyDescent="0.3">
      <c r="A17" s="18">
        <v>14</v>
      </c>
      <c r="B17">
        <v>65068</v>
      </c>
      <c r="C17" t="s">
        <v>228</v>
      </c>
      <c r="D17" t="s">
        <v>229</v>
      </c>
      <c r="E17" t="s">
        <v>222</v>
      </c>
      <c r="F17">
        <v>1999</v>
      </c>
      <c r="G17" s="26">
        <f>SUM(I17,K17,M17,O17,Q17,S17,U17,W17,Y17,AA17,AC17,AE17,AG17,AI17)</f>
        <v>232</v>
      </c>
      <c r="H17" s="19">
        <f>IFERROR(VLOOKUP(AthListMen[[#This Row],[CARD]],resres0095[],2,FALSE),0)</f>
        <v>0</v>
      </c>
      <c r="I17" s="20">
        <f>IFERROR(VLOOKUP(H17,PointsTable[],2,FALSE),0)</f>
        <v>0</v>
      </c>
      <c r="J17" s="20">
        <f>IFERROR(VLOOKUP(AthListMen[[#This Row],[CARD]],resres0096[],2,FALSE),0)</f>
        <v>0</v>
      </c>
      <c r="K17" s="20">
        <f>IFERROR(VLOOKUP(J17,PointsTable[],2,FALSE),0)</f>
        <v>0</v>
      </c>
      <c r="L17" s="20">
        <f>IFERROR(VLOOKUP(AthListMen[[#This Row],[CARD]],resres0296[],2,FALSE),0)</f>
        <v>0</v>
      </c>
      <c r="M17" s="20">
        <f>IFERROR(VLOOKUP(L17,PointsTable[],2,FALSE),0)</f>
        <v>0</v>
      </c>
      <c r="N17" s="20">
        <f>IFERROR(VLOOKUP(AthListMen[[#This Row],[CARD]],resres0097[],2,FALSE),0)</f>
        <v>0</v>
      </c>
      <c r="O17" s="21">
        <f>IFERROR(VLOOKUP(N17,PointsTable[],2,FALSE),0)</f>
        <v>0</v>
      </c>
      <c r="P17" s="19">
        <f>IFERROR(VLOOKUP(AthListMen[[#This Row],[CARD]],resres0113[],2,FALSE),0)</f>
        <v>0</v>
      </c>
      <c r="Q17" s="20">
        <f>IFERROR(VLOOKUP(P17,PointsTable[],2,FALSE),0)</f>
        <v>0</v>
      </c>
      <c r="R17" s="20">
        <f>IFERROR(VLOOKUP(AthListMen[[#This Row],[CARD]],resres0114[],2,FALSE),0)</f>
        <v>0</v>
      </c>
      <c r="S17" s="21">
        <f>IFERROR(VLOOKUP(R17,PointsTable[],2,FALSE),0)</f>
        <v>0</v>
      </c>
      <c r="T17" s="19">
        <f>IFERROR(VLOOKUP(AthListMen[[#This Row],[CARD]],resres0119[],2,FALSE),0)</f>
        <v>0</v>
      </c>
      <c r="U17" s="20">
        <f>IFERROR(VLOOKUP(T17,PointsTable[],2,FALSE),0)</f>
        <v>0</v>
      </c>
      <c r="V17" s="20">
        <f>IFERROR(VLOOKUP(AthListMen[[#This Row],[CARD]],resres0120[],2,FALSE),0)</f>
        <v>9</v>
      </c>
      <c r="W17" s="20">
        <f>IFERROR(VLOOKUP(V17,PointsTable[],2,FALSE),0)</f>
        <v>29</v>
      </c>
      <c r="X17" s="20">
        <f>IFERROR(VLOOKUP(AthListMen[[#This Row],[CARD]],resres0121[],2,FALSE),0)</f>
        <v>12</v>
      </c>
      <c r="Y17" s="20">
        <f>IFERROR(VLOOKUP(X17,PointsTable[],2,FALSE),0)</f>
        <v>22</v>
      </c>
      <c r="Z17" s="20">
        <f>IFERROR(VLOOKUP(AthListMen[[#This Row],[CARD]],resres0122[],2,FALSE),0)</f>
        <v>7</v>
      </c>
      <c r="AA17" s="20">
        <f>IFERROR(VLOOKUP(Z17,PointsTable[],2,FALSE),0)</f>
        <v>36</v>
      </c>
      <c r="AB17" s="20">
        <f>IFERROR(VLOOKUP(AthListMen[[#This Row],[CARD]],resres0123[],2,FALSE),0)</f>
        <v>0</v>
      </c>
      <c r="AC17" s="21">
        <f>IFERROR(VLOOKUP(AB17,PointsTable[],2,FALSE),0)</f>
        <v>0</v>
      </c>
      <c r="AD17" s="20">
        <f>IFERROR(VLOOKUP(AthListMen[[#This Row],[CARD]],resres0139[],2,FALSE),0)</f>
        <v>5</v>
      </c>
      <c r="AE17" s="20">
        <f>IFERROR(VLOOKUP(AD17,PointsTable[],2,FALSE),0)</f>
        <v>45</v>
      </c>
      <c r="AF17" s="20">
        <f>IFERROR(VLOOKUP(AthListMen[[#This Row],[CARD]],resres0140[],2,FALSE),0)</f>
        <v>4</v>
      </c>
      <c r="AG17" s="20">
        <f>IFERROR(VLOOKUP(AF17,PointsTable[],2,FALSE),0)</f>
        <v>50</v>
      </c>
      <c r="AH17" s="20">
        <f>IFERROR(VLOOKUP(AthListMen[[#This Row],[CARD]],resres0141[],2,FALSE),0)</f>
        <v>4</v>
      </c>
      <c r="AI17" s="21">
        <f>IFERROR(VLOOKUP(AH17,PointsTable[],2,FALSE),0)</f>
        <v>50</v>
      </c>
    </row>
    <row r="18" spans="1:35" ht="18.75" x14ac:dyDescent="0.3">
      <c r="A18" s="18">
        <v>15</v>
      </c>
      <c r="B18">
        <v>65007</v>
      </c>
      <c r="C18" t="s">
        <v>209</v>
      </c>
      <c r="D18" t="s">
        <v>210</v>
      </c>
      <c r="E18" t="s">
        <v>211</v>
      </c>
      <c r="F18">
        <v>2000</v>
      </c>
      <c r="G18" s="26">
        <f>SUM(I18,K18,M18,O18,Q18,S18,U18,W18,Y18,AA18,AC18,AE18,AG18,AI18)</f>
        <v>225</v>
      </c>
      <c r="H18" s="19">
        <f>IFERROR(VLOOKUP(AthListMen[[#This Row],[CARD]],resres0095[],2,FALSE),0)</f>
        <v>21</v>
      </c>
      <c r="I18" s="20">
        <f>IFERROR(VLOOKUP(H18,PointsTable[],2,FALSE),0)</f>
        <v>10</v>
      </c>
      <c r="J18" s="20">
        <f>IFERROR(VLOOKUP(AthListMen[[#This Row],[CARD]],resres0096[],2,FALSE),0)</f>
        <v>0</v>
      </c>
      <c r="K18" s="20">
        <f>IFERROR(VLOOKUP(J18,PointsTable[],2,FALSE),0)</f>
        <v>0</v>
      </c>
      <c r="L18" s="20">
        <f>IFERROR(VLOOKUP(AthListMen[[#This Row],[CARD]],resres0296[],2,FALSE),0)</f>
        <v>11</v>
      </c>
      <c r="M18" s="20">
        <f>IFERROR(VLOOKUP(L18,PointsTable[],2,FALSE),0)</f>
        <v>24</v>
      </c>
      <c r="N18" s="20">
        <f>IFERROR(VLOOKUP(AthListMen[[#This Row],[CARD]],resres0097[],2,FALSE),0)</f>
        <v>0</v>
      </c>
      <c r="O18" s="21">
        <f>IFERROR(VLOOKUP(N18,PointsTable[],2,FALSE),0)</f>
        <v>0</v>
      </c>
      <c r="P18" s="19">
        <f>IFERROR(VLOOKUP(AthListMen[[#This Row],[CARD]],resres0113[],2,FALSE),0)</f>
        <v>11</v>
      </c>
      <c r="Q18" s="20">
        <f>IFERROR(VLOOKUP(P18,PointsTable[],2,FALSE),0)</f>
        <v>24</v>
      </c>
      <c r="R18" s="20">
        <f>IFERROR(VLOOKUP(AthListMen[[#This Row],[CARD]],resres0114[],2,FALSE),0)</f>
        <v>12</v>
      </c>
      <c r="S18" s="21">
        <f>IFERROR(VLOOKUP(R18,PointsTable[],2,FALSE),0)</f>
        <v>22</v>
      </c>
      <c r="T18" s="19">
        <f>IFERROR(VLOOKUP(AthListMen[[#This Row],[CARD]],resres0119[],2,FALSE),0)</f>
        <v>7</v>
      </c>
      <c r="U18" s="20">
        <f>IFERROR(VLOOKUP(T18,PointsTable[],2,FALSE),0)</f>
        <v>36</v>
      </c>
      <c r="V18" s="20">
        <f>IFERROR(VLOOKUP(AthListMen[[#This Row],[CARD]],resres0120[],2,FALSE),0)</f>
        <v>12</v>
      </c>
      <c r="W18" s="20">
        <f>IFERROR(VLOOKUP(V18,PointsTable[],2,FALSE),0)</f>
        <v>22</v>
      </c>
      <c r="X18" s="20">
        <f>IFERROR(VLOOKUP(AthListMen[[#This Row],[CARD]],resres0121[],2,FALSE),0)</f>
        <v>0</v>
      </c>
      <c r="Y18" s="20">
        <f>IFERROR(VLOOKUP(X18,PointsTable[],2,FALSE),0)</f>
        <v>0</v>
      </c>
      <c r="Z18" s="20">
        <f>IFERROR(VLOOKUP(AthListMen[[#This Row],[CARD]],resres0122[],2,FALSE),0)</f>
        <v>21</v>
      </c>
      <c r="AA18" s="20">
        <f>IFERROR(VLOOKUP(Z18,PointsTable[],2,FALSE),0)</f>
        <v>10</v>
      </c>
      <c r="AB18" s="20">
        <f>IFERROR(VLOOKUP(AthListMen[[#This Row],[CARD]],resres0123[],2,FALSE),0)</f>
        <v>0</v>
      </c>
      <c r="AC18" s="21">
        <f>IFERROR(VLOOKUP(AB18,PointsTable[],2,FALSE),0)</f>
        <v>0</v>
      </c>
      <c r="AD18" s="20">
        <f>IFERROR(VLOOKUP(AthListMen[[#This Row],[CARD]],resres0139[],2,FALSE),0)</f>
        <v>0</v>
      </c>
      <c r="AE18" s="20">
        <f>IFERROR(VLOOKUP(AD18,PointsTable[],2,FALSE),0)</f>
        <v>0</v>
      </c>
      <c r="AF18" s="20">
        <f>IFERROR(VLOOKUP(AthListMen[[#This Row],[CARD]],resres0140[],2,FALSE),0)</f>
        <v>8</v>
      </c>
      <c r="AG18" s="20">
        <f>IFERROR(VLOOKUP(AF18,PointsTable[],2,FALSE),0)</f>
        <v>32</v>
      </c>
      <c r="AH18" s="20">
        <f>IFERROR(VLOOKUP(AthListMen[[#This Row],[CARD]],resres0141[],2,FALSE),0)</f>
        <v>5</v>
      </c>
      <c r="AI18" s="21">
        <f>IFERROR(VLOOKUP(AH18,PointsTable[],2,FALSE),0)</f>
        <v>45</v>
      </c>
    </row>
    <row r="19" spans="1:35" ht="18.75" x14ac:dyDescent="0.3">
      <c r="A19" s="18">
        <v>16</v>
      </c>
      <c r="B19">
        <v>65160</v>
      </c>
      <c r="C19" t="s">
        <v>263</v>
      </c>
      <c r="D19" t="s">
        <v>264</v>
      </c>
      <c r="E19" t="s">
        <v>214</v>
      </c>
      <c r="F19">
        <v>2000</v>
      </c>
      <c r="G19" s="26">
        <f>SUM(I19,K19,M19,O19,Q19,S19,U19,W19,Y19,AA19,AC19,AE19,AG19,AI19)</f>
        <v>217</v>
      </c>
      <c r="H19" s="19">
        <f>IFERROR(VLOOKUP(AthListMen[[#This Row],[CARD]],resres0095[],2,FALSE),0)</f>
        <v>7</v>
      </c>
      <c r="I19" s="20">
        <f>IFERROR(VLOOKUP(H19,PointsTable[],2,FALSE),0)</f>
        <v>36</v>
      </c>
      <c r="J19" s="20">
        <f>IFERROR(VLOOKUP(AthListMen[[#This Row],[CARD]],resres0096[],2,FALSE),0)</f>
        <v>7</v>
      </c>
      <c r="K19" s="20">
        <f>IFERROR(VLOOKUP(J19,PointsTable[],2,FALSE),0)</f>
        <v>36</v>
      </c>
      <c r="L19" s="20">
        <f>IFERROR(VLOOKUP(AthListMen[[#This Row],[CARD]],resres0296[],2,FALSE),0)</f>
        <v>19</v>
      </c>
      <c r="M19" s="20">
        <f>IFERROR(VLOOKUP(L19,PointsTable[],2,FALSE),0)</f>
        <v>12</v>
      </c>
      <c r="N19" s="20">
        <f>IFERROR(VLOOKUP(AthListMen[[#This Row],[CARD]],resres0097[],2,FALSE),0)</f>
        <v>8</v>
      </c>
      <c r="O19" s="21">
        <f>IFERROR(VLOOKUP(N19,PointsTable[],2,FALSE),0)</f>
        <v>32</v>
      </c>
      <c r="P19" s="19">
        <f>IFERROR(VLOOKUP(AthListMen[[#This Row],[CARD]],resres0113[],2,FALSE),0)</f>
        <v>0</v>
      </c>
      <c r="Q19" s="20">
        <f>IFERROR(VLOOKUP(P19,PointsTable[],2,FALSE),0)</f>
        <v>0</v>
      </c>
      <c r="R19" s="20">
        <f>IFERROR(VLOOKUP(AthListMen[[#This Row],[CARD]],resres0114[],2,FALSE),0)</f>
        <v>18</v>
      </c>
      <c r="S19" s="21">
        <f>IFERROR(VLOOKUP(R19,PointsTable[],2,FALSE),0)</f>
        <v>13</v>
      </c>
      <c r="T19" s="19">
        <f>IFERROR(VLOOKUP(AthListMen[[#This Row],[CARD]],resres0119[],2,FALSE),0)</f>
        <v>15</v>
      </c>
      <c r="U19" s="20">
        <f>IFERROR(VLOOKUP(T19,PointsTable[],2,FALSE),0)</f>
        <v>16</v>
      </c>
      <c r="V19" s="20">
        <f>IFERROR(VLOOKUP(AthListMen[[#This Row],[CARD]],resres0120[],2,FALSE),0)</f>
        <v>23</v>
      </c>
      <c r="W19" s="20">
        <f>IFERROR(VLOOKUP(V19,PointsTable[],2,FALSE),0)</f>
        <v>8</v>
      </c>
      <c r="X19" s="20">
        <f>IFERROR(VLOOKUP(AthListMen[[#This Row],[CARD]],resres0121[],2,FALSE),0)</f>
        <v>25</v>
      </c>
      <c r="Y19" s="20">
        <f>IFERROR(VLOOKUP(X19,PointsTable[],2,FALSE),0)</f>
        <v>6</v>
      </c>
      <c r="Z19" s="20">
        <f>IFERROR(VLOOKUP(AthListMen[[#This Row],[CARD]],resres0122[],2,FALSE),0)</f>
        <v>20</v>
      </c>
      <c r="AA19" s="20">
        <f>IFERROR(VLOOKUP(Z19,PointsTable[],2,FALSE),0)</f>
        <v>11</v>
      </c>
      <c r="AB19" s="20">
        <v>11</v>
      </c>
      <c r="AC19" s="21">
        <f>IFERROR(VLOOKUP(AB19,PointsTable[],2,FALSE),0)</f>
        <v>24</v>
      </c>
      <c r="AD19" s="20">
        <f>IFERROR(VLOOKUP(AthListMen[[#This Row],[CARD]],resres0139[],2,FALSE),0)</f>
        <v>20</v>
      </c>
      <c r="AE19" s="20">
        <f>IFERROR(VLOOKUP(AD19,PointsTable[],2,FALSE),0)</f>
        <v>11</v>
      </c>
      <c r="AF19" s="20">
        <f>IFERROR(VLOOKUP(AthListMen[[#This Row],[CARD]],resres0140[],2,FALSE),0)</f>
        <v>19</v>
      </c>
      <c r="AG19" s="20">
        <f>IFERROR(VLOOKUP(AF19,PointsTable[],2,FALSE),0)</f>
        <v>12</v>
      </c>
      <c r="AH19" s="20">
        <f>IFERROR(VLOOKUP(AthListMen[[#This Row],[CARD]],resres0141[],2,FALSE),0)</f>
        <v>0</v>
      </c>
      <c r="AI19" s="21">
        <f>IFERROR(VLOOKUP(AH19,PointsTable[],2,FALSE),0)</f>
        <v>0</v>
      </c>
    </row>
    <row r="20" spans="1:35" ht="18.75" x14ac:dyDescent="0.3">
      <c r="A20" s="18">
        <v>17</v>
      </c>
      <c r="B20">
        <v>69415</v>
      </c>
      <c r="C20" t="s">
        <v>183</v>
      </c>
      <c r="D20" t="s">
        <v>369</v>
      </c>
      <c r="E20" t="s">
        <v>232</v>
      </c>
      <c r="F20">
        <v>1999</v>
      </c>
      <c r="G20" s="26">
        <f>SUM(I20,K20,M20,O20,Q20,S20,U20,W20,Y20,AA20,AC20,AE20,AG20,AI20)</f>
        <v>211</v>
      </c>
      <c r="H20" s="19">
        <f>IFERROR(VLOOKUP(AthListMen[[#This Row],[CARD]],resres0095[],2,FALSE),0)</f>
        <v>0</v>
      </c>
      <c r="I20" s="20">
        <f>IFERROR(VLOOKUP(H20,PointsTable[],2,FALSE),0)</f>
        <v>0</v>
      </c>
      <c r="J20" s="20">
        <f>IFERROR(VLOOKUP(AthListMen[[#This Row],[CARD]],resres0096[],2,FALSE),0)</f>
        <v>0</v>
      </c>
      <c r="K20" s="20">
        <f>IFERROR(VLOOKUP(J20,PointsTable[],2,FALSE),0)</f>
        <v>0</v>
      </c>
      <c r="L20" s="20">
        <f>IFERROR(VLOOKUP(AthListMen[[#This Row],[CARD]],resres0296[],2,FALSE),0)</f>
        <v>21</v>
      </c>
      <c r="M20" s="20">
        <f>IFERROR(VLOOKUP(L20,PointsTable[],2,FALSE),0)</f>
        <v>10</v>
      </c>
      <c r="N20" s="20">
        <f>IFERROR(VLOOKUP(AthListMen[[#This Row],[CARD]],resres0097[],2,FALSE),0)</f>
        <v>14</v>
      </c>
      <c r="O20" s="21">
        <f>IFERROR(VLOOKUP(N20,PointsTable[],2,FALSE),0)</f>
        <v>18</v>
      </c>
      <c r="P20" s="19">
        <f>IFERROR(VLOOKUP(AthListMen[[#This Row],[CARD]],resres0113[],2,FALSE),0)</f>
        <v>0</v>
      </c>
      <c r="Q20" s="20">
        <f>IFERROR(VLOOKUP(P20,PointsTable[],2,FALSE),0)</f>
        <v>0</v>
      </c>
      <c r="R20" s="20">
        <f>IFERROR(VLOOKUP(AthListMen[[#This Row],[CARD]],resres0114[],2,FALSE),0)</f>
        <v>13</v>
      </c>
      <c r="S20" s="21">
        <f>IFERROR(VLOOKUP(R20,PointsTable[],2,FALSE),0)</f>
        <v>20</v>
      </c>
      <c r="T20" s="19">
        <f>IFERROR(VLOOKUP(AthListMen[[#This Row],[CARD]],resres0119[],2,FALSE),0)</f>
        <v>22</v>
      </c>
      <c r="U20" s="20">
        <f>IFERROR(VLOOKUP(T20,PointsTable[],2,FALSE),0)</f>
        <v>9</v>
      </c>
      <c r="V20" s="20">
        <f>IFERROR(VLOOKUP(AthListMen[[#This Row],[CARD]],resres0120[],2,FALSE),0)</f>
        <v>15</v>
      </c>
      <c r="W20" s="20">
        <f>IFERROR(VLOOKUP(V20,PointsTable[],2,FALSE),0)</f>
        <v>16</v>
      </c>
      <c r="X20" s="20">
        <f>IFERROR(VLOOKUP(AthListMen[[#This Row],[CARD]],resres0121[],2,FALSE),0)</f>
        <v>8</v>
      </c>
      <c r="Y20" s="20">
        <f>IFERROR(VLOOKUP(X20,PointsTable[],2,FALSE),0)</f>
        <v>32</v>
      </c>
      <c r="Z20" s="20">
        <f>IFERROR(VLOOKUP(AthListMen[[#This Row],[CARD]],resres0122[],2,FALSE),0)</f>
        <v>5</v>
      </c>
      <c r="AA20" s="20">
        <f>IFERROR(VLOOKUP(Z20,PointsTable[],2,FALSE),0)</f>
        <v>45</v>
      </c>
      <c r="AB20" s="20">
        <v>20</v>
      </c>
      <c r="AC20" s="21">
        <f>IFERROR(VLOOKUP(AB20,PointsTable[],2,FALSE),0)</f>
        <v>11</v>
      </c>
      <c r="AD20" s="20">
        <f>IFERROR(VLOOKUP(AthListMen[[#This Row],[CARD]],resres0139[],2,FALSE),0)</f>
        <v>11</v>
      </c>
      <c r="AE20" s="20">
        <f>IFERROR(VLOOKUP(AD20,PointsTable[],2,FALSE),0)</f>
        <v>24</v>
      </c>
      <c r="AF20" s="20">
        <f>IFERROR(VLOOKUP(AthListMen[[#This Row],[CARD]],resres0140[],2,FALSE),0)</f>
        <v>10</v>
      </c>
      <c r="AG20" s="20">
        <f>IFERROR(VLOOKUP(AF20,PointsTable[],2,FALSE),0)</f>
        <v>26</v>
      </c>
      <c r="AH20" s="20">
        <f>IFERROR(VLOOKUP(AthListMen[[#This Row],[CARD]],resres0141[],2,FALSE),0)</f>
        <v>0</v>
      </c>
      <c r="AI20" s="21">
        <f>IFERROR(VLOOKUP(AH20,PointsTable[],2,FALSE),0)</f>
        <v>0</v>
      </c>
    </row>
    <row r="21" spans="1:35" ht="18.75" x14ac:dyDescent="0.3">
      <c r="A21" s="18">
        <v>18</v>
      </c>
      <c r="B21">
        <v>65357</v>
      </c>
      <c r="C21" t="s">
        <v>307</v>
      </c>
      <c r="D21" t="s">
        <v>323</v>
      </c>
      <c r="E21" t="s">
        <v>214</v>
      </c>
      <c r="F21">
        <v>1999</v>
      </c>
      <c r="G21" s="26">
        <f>SUM(I21,K21,M21,O21,Q21,S21,U21,W21,Y21,AA21,AC21,AE21,AG21,AI21)</f>
        <v>205</v>
      </c>
      <c r="H21" s="19">
        <f>IFERROR(VLOOKUP(AthListMen[[#This Row],[CARD]],resres0095[],2,FALSE),0)</f>
        <v>13</v>
      </c>
      <c r="I21" s="20">
        <f>IFERROR(VLOOKUP(H21,PointsTable[],2,FALSE),0)</f>
        <v>20</v>
      </c>
      <c r="J21" s="20">
        <f>IFERROR(VLOOKUP(AthListMen[[#This Row],[CARD]],resres0096[],2,FALSE),0)</f>
        <v>4</v>
      </c>
      <c r="K21" s="20">
        <f>IFERROR(VLOOKUP(J21,PointsTable[],2,FALSE),0)</f>
        <v>50</v>
      </c>
      <c r="L21" s="20">
        <f>IFERROR(VLOOKUP(AthListMen[[#This Row],[CARD]],resres0296[],2,FALSE),0)</f>
        <v>8</v>
      </c>
      <c r="M21" s="20">
        <f>IFERROR(VLOOKUP(L21,PointsTable[],2,FALSE),0)</f>
        <v>32</v>
      </c>
      <c r="N21" s="20">
        <f>IFERROR(VLOOKUP(AthListMen[[#This Row],[CARD]],resres0097[],2,FALSE),0)</f>
        <v>6</v>
      </c>
      <c r="O21" s="21">
        <f>IFERROR(VLOOKUP(N21,PointsTable[],2,FALSE),0)</f>
        <v>40</v>
      </c>
      <c r="P21" s="19">
        <f>IFERROR(VLOOKUP(AthListMen[[#This Row],[CARD]],resres0113[],2,FALSE),0)</f>
        <v>15</v>
      </c>
      <c r="Q21" s="20">
        <f>IFERROR(VLOOKUP(P21,PointsTable[],2,FALSE),0)</f>
        <v>16</v>
      </c>
      <c r="R21" s="20">
        <f>IFERROR(VLOOKUP(AthListMen[[#This Row],[CARD]],resres0114[],2,FALSE),0)</f>
        <v>0</v>
      </c>
      <c r="S21" s="21">
        <f>IFERROR(VLOOKUP(R21,PointsTable[],2,FALSE),0)</f>
        <v>0</v>
      </c>
      <c r="T21" s="19">
        <f>IFERROR(VLOOKUP(AthListMen[[#This Row],[CARD]],resres0119[],2,FALSE),0)</f>
        <v>30</v>
      </c>
      <c r="U21" s="20">
        <f>IFERROR(VLOOKUP(T21,PointsTable[],2,FALSE),0)</f>
        <v>1</v>
      </c>
      <c r="V21" s="20">
        <f>IFERROR(VLOOKUP(AthListMen[[#This Row],[CARD]],resres0120[],2,FALSE),0)</f>
        <v>21</v>
      </c>
      <c r="W21" s="20">
        <f>IFERROR(VLOOKUP(V21,PointsTable[],2,FALSE),0)</f>
        <v>10</v>
      </c>
      <c r="X21" s="20">
        <f>IFERROR(VLOOKUP(AthListMen[[#This Row],[CARD]],resres0121[],2,FALSE),0)</f>
        <v>17</v>
      </c>
      <c r="Y21" s="20">
        <f>IFERROR(VLOOKUP(X21,PointsTable[],2,FALSE),0)</f>
        <v>14</v>
      </c>
      <c r="Z21" s="20">
        <f>IFERROR(VLOOKUP(AthListMen[[#This Row],[CARD]],resres0122[],2,FALSE),0)</f>
        <v>38</v>
      </c>
      <c r="AA21" s="20">
        <f>IFERROR(VLOOKUP(Z21,PointsTable[],2,FALSE),0)</f>
        <v>0</v>
      </c>
      <c r="AB21" s="20">
        <v>22</v>
      </c>
      <c r="AC21" s="21">
        <f>IFERROR(VLOOKUP(AB21,PointsTable[],2,FALSE),0)</f>
        <v>9</v>
      </c>
      <c r="AD21" s="20">
        <f>IFERROR(VLOOKUP(AthListMen[[#This Row],[CARD]],resres0139[],2,FALSE),0)</f>
        <v>0</v>
      </c>
      <c r="AE21" s="20">
        <f>IFERROR(VLOOKUP(AD21,PointsTable[],2,FALSE),0)</f>
        <v>0</v>
      </c>
      <c r="AF21" s="20">
        <f>IFERROR(VLOOKUP(AthListMen[[#This Row],[CARD]],resres0140[],2,FALSE),0)</f>
        <v>18</v>
      </c>
      <c r="AG21" s="20">
        <f>IFERROR(VLOOKUP(AF21,PointsTable[],2,FALSE),0)</f>
        <v>13</v>
      </c>
      <c r="AH21" s="20">
        <f>IFERROR(VLOOKUP(AthListMen[[#This Row],[CARD]],resres0141[],2,FALSE),0)</f>
        <v>0</v>
      </c>
      <c r="AI21" s="21">
        <f>IFERROR(VLOOKUP(AH21,PointsTable[],2,FALSE),0)</f>
        <v>0</v>
      </c>
    </row>
    <row r="22" spans="1:35" ht="18.75" x14ac:dyDescent="0.3">
      <c r="A22" s="18">
        <v>19</v>
      </c>
      <c r="B22">
        <v>65452</v>
      </c>
      <c r="C22" t="s">
        <v>270</v>
      </c>
      <c r="D22" t="s">
        <v>346</v>
      </c>
      <c r="E22" t="s">
        <v>211</v>
      </c>
      <c r="F22">
        <v>2000</v>
      </c>
      <c r="G22" s="26">
        <f>SUM(I22,K22,M22,O22,Q22,S22,U22,W22,Y22,AA22,AC22,AE22,AG22,AI22)</f>
        <v>204</v>
      </c>
      <c r="H22" s="19">
        <f>IFERROR(VLOOKUP(AthListMen[[#This Row],[CARD]],resres0095[],2,FALSE),0)</f>
        <v>0</v>
      </c>
      <c r="I22" s="20">
        <f>IFERROR(VLOOKUP(H22,PointsTable[],2,FALSE),0)</f>
        <v>0</v>
      </c>
      <c r="J22" s="20">
        <f>IFERROR(VLOOKUP(AthListMen[[#This Row],[CARD]],resres0096[],2,FALSE),0)</f>
        <v>11</v>
      </c>
      <c r="K22" s="20">
        <f>IFERROR(VLOOKUP(J22,PointsTable[],2,FALSE),0)</f>
        <v>24</v>
      </c>
      <c r="L22" s="20">
        <f>IFERROR(VLOOKUP(AthListMen[[#This Row],[CARD]],resres0296[],2,FALSE),0)</f>
        <v>15</v>
      </c>
      <c r="M22" s="20">
        <f>IFERROR(VLOOKUP(L22,PointsTable[],2,FALSE),0)</f>
        <v>16</v>
      </c>
      <c r="N22" s="20">
        <f>IFERROR(VLOOKUP(AthListMen[[#This Row],[CARD]],resres0097[],2,FALSE),0)</f>
        <v>9</v>
      </c>
      <c r="O22" s="21">
        <f>IFERROR(VLOOKUP(N22,PointsTable[],2,FALSE),0)</f>
        <v>29</v>
      </c>
      <c r="P22" s="19">
        <f>IFERROR(VLOOKUP(AthListMen[[#This Row],[CARD]],resres0113[],2,FALSE),0)</f>
        <v>13</v>
      </c>
      <c r="Q22" s="20">
        <f>IFERROR(VLOOKUP(P22,PointsTable[],2,FALSE),0)</f>
        <v>20</v>
      </c>
      <c r="R22" s="20">
        <f>IFERROR(VLOOKUP(AthListMen[[#This Row],[CARD]],resres0114[],2,FALSE),0)</f>
        <v>11</v>
      </c>
      <c r="S22" s="21">
        <f>IFERROR(VLOOKUP(R22,PointsTable[],2,FALSE),0)</f>
        <v>24</v>
      </c>
      <c r="T22" s="19">
        <f>IFERROR(VLOOKUP(AthListMen[[#This Row],[CARD]],resres0119[],2,FALSE),0)</f>
        <v>0</v>
      </c>
      <c r="U22" s="20">
        <f>IFERROR(VLOOKUP(T22,PointsTable[],2,FALSE),0)</f>
        <v>0</v>
      </c>
      <c r="V22" s="20">
        <f>IFERROR(VLOOKUP(AthListMen[[#This Row],[CARD]],resres0120[],2,FALSE),0)</f>
        <v>28</v>
      </c>
      <c r="W22" s="20">
        <f>IFERROR(VLOOKUP(V22,PointsTable[],2,FALSE),0)</f>
        <v>3</v>
      </c>
      <c r="X22" s="20">
        <f>IFERROR(VLOOKUP(AthListMen[[#This Row],[CARD]],resres0121[],2,FALSE),0)</f>
        <v>19</v>
      </c>
      <c r="Y22" s="20">
        <f>IFERROR(VLOOKUP(X22,PointsTable[],2,FALSE),0)</f>
        <v>12</v>
      </c>
      <c r="Z22" s="20">
        <f>IFERROR(VLOOKUP(AthListMen[[#This Row],[CARD]],resres0122[],2,FALSE),0)</f>
        <v>0</v>
      </c>
      <c r="AA22" s="20">
        <f>IFERROR(VLOOKUP(Z22,PointsTable[],2,FALSE),0)</f>
        <v>0</v>
      </c>
      <c r="AB22" s="20">
        <v>14</v>
      </c>
      <c r="AC22" s="21">
        <f>IFERROR(VLOOKUP(AB22,PointsTable[],2,FALSE),0)</f>
        <v>18</v>
      </c>
      <c r="AD22" s="20">
        <f>IFERROR(VLOOKUP(AthListMen[[#This Row],[CARD]],resres0139[],2,FALSE),0)</f>
        <v>9</v>
      </c>
      <c r="AE22" s="20">
        <f>IFERROR(VLOOKUP(AD22,PointsTable[],2,FALSE),0)</f>
        <v>29</v>
      </c>
      <c r="AF22" s="20">
        <f>IFERROR(VLOOKUP(AthListMen[[#This Row],[CARD]],resres0140[],2,FALSE),0)</f>
        <v>0</v>
      </c>
      <c r="AG22" s="20">
        <f>IFERROR(VLOOKUP(AF22,PointsTable[],2,FALSE),0)</f>
        <v>0</v>
      </c>
      <c r="AH22" s="20">
        <f>IFERROR(VLOOKUP(AthListMen[[#This Row],[CARD]],resres0141[],2,FALSE),0)</f>
        <v>9</v>
      </c>
      <c r="AI22" s="21">
        <f>IFERROR(VLOOKUP(AH22,PointsTable[],2,FALSE),0)</f>
        <v>29</v>
      </c>
    </row>
    <row r="23" spans="1:35" ht="18.75" x14ac:dyDescent="0.3">
      <c r="A23" s="18">
        <v>20</v>
      </c>
      <c r="B23">
        <v>67122</v>
      </c>
      <c r="C23" t="s">
        <v>317</v>
      </c>
      <c r="D23" t="s">
        <v>318</v>
      </c>
      <c r="E23" t="s">
        <v>222</v>
      </c>
      <c r="F23">
        <v>1999</v>
      </c>
      <c r="G23" s="26">
        <f>SUM(I23,K23,M23,O23,Q23,S23,U23,W23,Y23,AA23,AC23,AE23,AG23,AI23)</f>
        <v>181</v>
      </c>
      <c r="H23" s="19">
        <f>IFERROR(VLOOKUP(AthListMen[[#This Row],[CARD]],resres0095[],2,FALSE),0)</f>
        <v>20</v>
      </c>
      <c r="I23" s="20">
        <f>IFERROR(VLOOKUP(H23,PointsTable[],2,FALSE),0)</f>
        <v>11</v>
      </c>
      <c r="J23" s="20">
        <f>IFERROR(VLOOKUP(AthListMen[[#This Row],[CARD]],resres0096[],2,FALSE),0)</f>
        <v>6</v>
      </c>
      <c r="K23" s="20">
        <f>IFERROR(VLOOKUP(J23,PointsTable[],2,FALSE),0)</f>
        <v>40</v>
      </c>
      <c r="L23" s="20">
        <f>IFERROR(VLOOKUP(AthListMen[[#This Row],[CARD]],resres0296[],2,FALSE),0)</f>
        <v>17</v>
      </c>
      <c r="M23" s="20">
        <f>IFERROR(VLOOKUP(L23,PointsTable[],2,FALSE),0)</f>
        <v>14</v>
      </c>
      <c r="N23" s="20">
        <f>IFERROR(VLOOKUP(AthListMen[[#This Row],[CARD]],resres0097[],2,FALSE),0)</f>
        <v>10</v>
      </c>
      <c r="O23" s="21">
        <f>IFERROR(VLOOKUP(N23,PointsTable[],2,FALSE),0)</f>
        <v>26</v>
      </c>
      <c r="P23" s="19">
        <f>IFERROR(VLOOKUP(AthListMen[[#This Row],[CARD]],resres0113[],2,FALSE),0)</f>
        <v>0</v>
      </c>
      <c r="Q23" s="20">
        <f>IFERROR(VLOOKUP(P23,PointsTable[],2,FALSE),0)</f>
        <v>0</v>
      </c>
      <c r="R23" s="20">
        <f>IFERROR(VLOOKUP(AthListMen[[#This Row],[CARD]],resres0114[],2,FALSE),0)</f>
        <v>22</v>
      </c>
      <c r="S23" s="21">
        <f>IFERROR(VLOOKUP(R23,PointsTable[],2,FALSE),0)</f>
        <v>9</v>
      </c>
      <c r="T23" s="19">
        <f>IFERROR(VLOOKUP(AthListMen[[#This Row],[CARD]],resres0119[],2,FALSE),0)</f>
        <v>19</v>
      </c>
      <c r="U23" s="20">
        <f>IFERROR(VLOOKUP(T23,PointsTable[],2,FALSE),0)</f>
        <v>12</v>
      </c>
      <c r="V23" s="20">
        <f>IFERROR(VLOOKUP(AthListMen[[#This Row],[CARD]],resres0120[],2,FALSE),0)</f>
        <v>18</v>
      </c>
      <c r="W23" s="20">
        <f>IFERROR(VLOOKUP(V23,PointsTable[],2,FALSE),0)</f>
        <v>13</v>
      </c>
      <c r="X23" s="20">
        <f>IFERROR(VLOOKUP(AthListMen[[#This Row],[CARD]],resres0121[],2,FALSE),0)</f>
        <v>21</v>
      </c>
      <c r="Y23" s="20">
        <f>IFERROR(VLOOKUP(X23,PointsTable[],2,FALSE),0)</f>
        <v>10</v>
      </c>
      <c r="Z23" s="20">
        <f>IFERROR(VLOOKUP(AthListMen[[#This Row],[CARD]],resres0122[],2,FALSE),0)</f>
        <v>22</v>
      </c>
      <c r="AA23" s="20">
        <f>IFERROR(VLOOKUP(Z23,PointsTable[],2,FALSE),0)</f>
        <v>9</v>
      </c>
      <c r="AB23" s="20">
        <v>15</v>
      </c>
      <c r="AC23" s="21">
        <f>IFERROR(VLOOKUP(AB23,PointsTable[],2,FALSE),0)</f>
        <v>16</v>
      </c>
      <c r="AD23" s="20">
        <f>IFERROR(VLOOKUP(AthListMen[[#This Row],[CARD]],resres0139[],2,FALSE),0)</f>
        <v>33</v>
      </c>
      <c r="AE23" s="20">
        <f>IFERROR(VLOOKUP(AD23,PointsTable[],2,FALSE),0)</f>
        <v>0</v>
      </c>
      <c r="AF23" s="20">
        <f>IFERROR(VLOOKUP(AthListMen[[#This Row],[CARD]],resres0140[],2,FALSE),0)</f>
        <v>25</v>
      </c>
      <c r="AG23" s="20">
        <f>IFERROR(VLOOKUP(AF23,PointsTable[],2,FALSE),0)</f>
        <v>6</v>
      </c>
      <c r="AH23" s="20">
        <f>IFERROR(VLOOKUP(AthListMen[[#This Row],[CARD]],resres0141[],2,FALSE),0)</f>
        <v>16</v>
      </c>
      <c r="AI23" s="21">
        <f>IFERROR(VLOOKUP(AH23,PointsTable[],2,FALSE),0)</f>
        <v>15</v>
      </c>
    </row>
    <row r="24" spans="1:35" ht="18.75" x14ac:dyDescent="0.3">
      <c r="A24" s="18">
        <v>21</v>
      </c>
      <c r="B24">
        <v>65931</v>
      </c>
      <c r="C24" t="s">
        <v>298</v>
      </c>
      <c r="D24" t="s">
        <v>299</v>
      </c>
      <c r="E24" t="s">
        <v>249</v>
      </c>
      <c r="F24">
        <v>1999</v>
      </c>
      <c r="G24" s="26">
        <f>SUM(I24,K24,M24,O24,Q24,S24,U24,W24,Y24,AA24,AC24,AE24,AG24,AI24)</f>
        <v>175</v>
      </c>
      <c r="H24" s="19">
        <f>IFERROR(VLOOKUP(AthListMen[[#This Row],[CARD]],resres0095[],2,FALSE),0)</f>
        <v>8</v>
      </c>
      <c r="I24" s="20">
        <f>IFERROR(VLOOKUP(H24,PointsTable[],2,FALSE),0)</f>
        <v>32</v>
      </c>
      <c r="J24" s="20">
        <f>IFERROR(VLOOKUP(AthListMen[[#This Row],[CARD]],resres0096[],2,FALSE),0)</f>
        <v>8</v>
      </c>
      <c r="K24" s="20">
        <f>IFERROR(VLOOKUP(J24,PointsTable[],2,FALSE),0)</f>
        <v>32</v>
      </c>
      <c r="L24" s="20">
        <f>IFERROR(VLOOKUP(AthListMen[[#This Row],[CARD]],resres0296[],2,FALSE),0)</f>
        <v>14</v>
      </c>
      <c r="M24" s="20">
        <f>IFERROR(VLOOKUP(L24,PointsTable[],2,FALSE),0)</f>
        <v>18</v>
      </c>
      <c r="N24" s="20">
        <f>IFERROR(VLOOKUP(AthListMen[[#This Row],[CARD]],resres0097[],2,FALSE),0)</f>
        <v>0</v>
      </c>
      <c r="O24" s="21">
        <f>IFERROR(VLOOKUP(N24,PointsTable[],2,FALSE),0)</f>
        <v>0</v>
      </c>
      <c r="P24" s="19">
        <f>IFERROR(VLOOKUP(AthListMen[[#This Row],[CARD]],resres0113[],2,FALSE),0)</f>
        <v>14</v>
      </c>
      <c r="Q24" s="20">
        <f>IFERROR(VLOOKUP(P24,PointsTable[],2,FALSE),0)</f>
        <v>18</v>
      </c>
      <c r="R24" s="20">
        <f>IFERROR(VLOOKUP(AthListMen[[#This Row],[CARD]],resres0114[],2,FALSE),0)</f>
        <v>14</v>
      </c>
      <c r="S24" s="21">
        <f>IFERROR(VLOOKUP(R24,PointsTable[],2,FALSE),0)</f>
        <v>18</v>
      </c>
      <c r="T24" s="19">
        <f>IFERROR(VLOOKUP(AthListMen[[#This Row],[CARD]],resres0119[],2,FALSE),0)</f>
        <v>27</v>
      </c>
      <c r="U24" s="20">
        <f>IFERROR(VLOOKUP(T24,PointsTable[],2,FALSE),0)</f>
        <v>4</v>
      </c>
      <c r="V24" s="20">
        <f>IFERROR(VLOOKUP(AthListMen[[#This Row],[CARD]],resres0120[],2,FALSE),0)</f>
        <v>22</v>
      </c>
      <c r="W24" s="20">
        <f>IFERROR(VLOOKUP(V24,PointsTable[],2,FALSE),0)</f>
        <v>9</v>
      </c>
      <c r="X24" s="20">
        <f>IFERROR(VLOOKUP(AthListMen[[#This Row],[CARD]],resres0121[],2,FALSE),0)</f>
        <v>15</v>
      </c>
      <c r="Y24" s="20">
        <f>IFERROR(VLOOKUP(X24,PointsTable[],2,FALSE),0)</f>
        <v>16</v>
      </c>
      <c r="Z24" s="20">
        <f>IFERROR(VLOOKUP(AthListMen[[#This Row],[CARD]],resres0122[],2,FALSE),0)</f>
        <v>19</v>
      </c>
      <c r="AA24" s="20">
        <f>IFERROR(VLOOKUP(Z24,PointsTable[],2,FALSE),0)</f>
        <v>12</v>
      </c>
      <c r="AB24" s="20">
        <f>IFERROR(VLOOKUP(AthListMen[[#This Row],[CARD]],resres0123[],2,FALSE),0)</f>
        <v>0</v>
      </c>
      <c r="AC24" s="21">
        <f>IFERROR(VLOOKUP(AB24,PointsTable[],2,FALSE),0)</f>
        <v>0</v>
      </c>
      <c r="AD24" s="20">
        <f>IFERROR(VLOOKUP(AthListMen[[#This Row],[CARD]],resres0139[],2,FALSE),0)</f>
        <v>0</v>
      </c>
      <c r="AE24" s="20">
        <f>IFERROR(VLOOKUP(AD24,PointsTable[],2,FALSE),0)</f>
        <v>0</v>
      </c>
      <c r="AF24" s="20">
        <f>IFERROR(VLOOKUP(AthListMen[[#This Row],[CARD]],resres0140[],2,FALSE),0)</f>
        <v>15</v>
      </c>
      <c r="AG24" s="20">
        <f>IFERROR(VLOOKUP(AF24,PointsTable[],2,FALSE),0)</f>
        <v>16</v>
      </c>
      <c r="AH24" s="20">
        <f>IFERROR(VLOOKUP(AthListMen[[#This Row],[CARD]],resres0141[],2,FALSE),0)</f>
        <v>0</v>
      </c>
      <c r="AI24" s="21">
        <f>IFERROR(VLOOKUP(AH24,PointsTable[],2,FALSE),0)</f>
        <v>0</v>
      </c>
    </row>
    <row r="25" spans="1:35" ht="18.75" x14ac:dyDescent="0.3">
      <c r="A25" s="18">
        <v>22</v>
      </c>
      <c r="B25">
        <v>79048</v>
      </c>
      <c r="C25" t="s">
        <v>307</v>
      </c>
      <c r="D25" t="s">
        <v>308</v>
      </c>
      <c r="E25" t="s">
        <v>191</v>
      </c>
      <c r="F25">
        <v>2000</v>
      </c>
      <c r="G25" s="26">
        <f>SUM(I25,K25,M25,O25,Q25,S25,U25,W25,Y25,AA25,AC25,AE25,AG25,AI25)</f>
        <v>166</v>
      </c>
      <c r="H25" s="19">
        <f>IFERROR(VLOOKUP(AthListMen[[#This Row],[CARD]],resres0095[],2,FALSE),0)</f>
        <v>12</v>
      </c>
      <c r="I25" s="20">
        <f>IFERROR(VLOOKUP(H25,PointsTable[],2,FALSE),0)</f>
        <v>22</v>
      </c>
      <c r="J25" s="20">
        <f>IFERROR(VLOOKUP(AthListMen[[#This Row],[CARD]],resres0096[],2,FALSE),0)</f>
        <v>0</v>
      </c>
      <c r="K25" s="20">
        <f>IFERROR(VLOOKUP(J25,PointsTable[],2,FALSE),0)</f>
        <v>0</v>
      </c>
      <c r="L25" s="20">
        <f>IFERROR(VLOOKUP(AthListMen[[#This Row],[CARD]],resres0296[],2,FALSE),0)</f>
        <v>18</v>
      </c>
      <c r="M25" s="20">
        <f>IFERROR(VLOOKUP(L25,PointsTable[],2,FALSE),0)</f>
        <v>13</v>
      </c>
      <c r="N25" s="20">
        <f>IFERROR(VLOOKUP(AthListMen[[#This Row],[CARD]],resres0097[],2,FALSE),0)</f>
        <v>0</v>
      </c>
      <c r="O25" s="21">
        <f>IFERROR(VLOOKUP(N25,PointsTable[],2,FALSE),0)</f>
        <v>0</v>
      </c>
      <c r="P25" s="19">
        <f>IFERROR(VLOOKUP(AthListMen[[#This Row],[CARD]],resres0113[],2,FALSE),0)</f>
        <v>22</v>
      </c>
      <c r="Q25" s="20">
        <f>IFERROR(VLOOKUP(P25,PointsTable[],2,FALSE),0)</f>
        <v>9</v>
      </c>
      <c r="R25" s="20">
        <f>IFERROR(VLOOKUP(AthListMen[[#This Row],[CARD]],resres0114[],2,FALSE),0)</f>
        <v>21</v>
      </c>
      <c r="S25" s="21">
        <f>IFERROR(VLOOKUP(R25,PointsTable[],2,FALSE),0)</f>
        <v>10</v>
      </c>
      <c r="T25" s="19">
        <f>IFERROR(VLOOKUP(AthListMen[[#This Row],[CARD]],resres0119[],2,FALSE),0)</f>
        <v>5</v>
      </c>
      <c r="U25" s="20">
        <f>IFERROR(VLOOKUP(T25,PointsTable[],2,FALSE),0)</f>
        <v>45</v>
      </c>
      <c r="V25" s="20">
        <f>IFERROR(VLOOKUP(AthListMen[[#This Row],[CARD]],resres0120[],2,FALSE),0)</f>
        <v>16</v>
      </c>
      <c r="W25" s="20">
        <f>IFERROR(VLOOKUP(V25,PointsTable[],2,FALSE),0)</f>
        <v>15</v>
      </c>
      <c r="X25" s="20">
        <f>IFERROR(VLOOKUP(AthListMen[[#This Row],[CARD]],resres0121[],2,FALSE),0)</f>
        <v>0</v>
      </c>
      <c r="Y25" s="20">
        <f>IFERROR(VLOOKUP(X25,PointsTable[],2,FALSE),0)</f>
        <v>0</v>
      </c>
      <c r="Z25" s="20">
        <f>IFERROR(VLOOKUP(AthListMen[[#This Row],[CARD]],resres0122[],2,FALSE),0)</f>
        <v>15</v>
      </c>
      <c r="AA25" s="20">
        <f>IFERROR(VLOOKUP(Z25,PointsTable[],2,FALSE),0)</f>
        <v>16</v>
      </c>
      <c r="AB25" s="20">
        <v>7</v>
      </c>
      <c r="AC25" s="21">
        <f>IFERROR(VLOOKUP(AB25,PointsTable[],2,FALSE),0)</f>
        <v>36</v>
      </c>
      <c r="AD25" s="20">
        <f>IFERROR(VLOOKUP(AthListMen[[#This Row],[CARD]],resres0139[],2,FALSE),0)</f>
        <v>0</v>
      </c>
      <c r="AE25" s="20">
        <f>IFERROR(VLOOKUP(AD25,PointsTable[],2,FALSE),0)</f>
        <v>0</v>
      </c>
      <c r="AF25" s="20">
        <f>IFERROR(VLOOKUP(AthListMen[[#This Row],[CARD]],resres0140[],2,FALSE),0)</f>
        <v>0</v>
      </c>
      <c r="AG25" s="20">
        <f>IFERROR(VLOOKUP(AF25,PointsTable[],2,FALSE),0)</f>
        <v>0</v>
      </c>
      <c r="AH25" s="20">
        <f>IFERROR(VLOOKUP(AthListMen[[#This Row],[CARD]],resres0141[],2,FALSE),0)</f>
        <v>0</v>
      </c>
      <c r="AI25" s="21">
        <f>IFERROR(VLOOKUP(AH25,PointsTable[],2,FALSE),0)</f>
        <v>0</v>
      </c>
    </row>
    <row r="26" spans="1:35" ht="18.75" x14ac:dyDescent="0.3">
      <c r="A26" s="18">
        <v>23</v>
      </c>
      <c r="B26">
        <v>67057</v>
      </c>
      <c r="C26" t="s">
        <v>277</v>
      </c>
      <c r="D26" t="s">
        <v>278</v>
      </c>
      <c r="E26" t="s">
        <v>211</v>
      </c>
      <c r="F26">
        <v>1999</v>
      </c>
      <c r="G26" s="26">
        <f>SUM(I26,K26,M26,O26,Q26,S26,U26,W26,Y26,AA26,AC26,AE26,AG26,AI26)</f>
        <v>162</v>
      </c>
      <c r="H26" s="19">
        <f>IFERROR(VLOOKUP(AthListMen[[#This Row],[CARD]],resres0095[],2,FALSE),0)</f>
        <v>10</v>
      </c>
      <c r="I26" s="20">
        <f>IFERROR(VLOOKUP(H26,PointsTable[],2,FALSE),0)</f>
        <v>26</v>
      </c>
      <c r="J26" s="20">
        <f>IFERROR(VLOOKUP(AthListMen[[#This Row],[CARD]],resres0096[],2,FALSE),0)</f>
        <v>21</v>
      </c>
      <c r="K26" s="20">
        <f>IFERROR(VLOOKUP(J26,PointsTable[],2,FALSE),0)</f>
        <v>10</v>
      </c>
      <c r="L26" s="20">
        <f>IFERROR(VLOOKUP(AthListMen[[#This Row],[CARD]],resres0296[],2,FALSE),0)</f>
        <v>10</v>
      </c>
      <c r="M26" s="20">
        <f>IFERROR(VLOOKUP(L26,PointsTable[],2,FALSE),0)</f>
        <v>26</v>
      </c>
      <c r="N26" s="20">
        <f>IFERROR(VLOOKUP(AthListMen[[#This Row],[CARD]],resres0097[],2,FALSE),0)</f>
        <v>0</v>
      </c>
      <c r="O26" s="21">
        <f>IFERROR(VLOOKUP(N26,PointsTable[],2,FALSE),0)</f>
        <v>0</v>
      </c>
      <c r="P26" s="19">
        <f>IFERROR(VLOOKUP(AthListMen[[#This Row],[CARD]],resres0113[],2,FALSE),0)</f>
        <v>8</v>
      </c>
      <c r="Q26" s="20">
        <f>IFERROR(VLOOKUP(P26,PointsTable[],2,FALSE),0)</f>
        <v>32</v>
      </c>
      <c r="R26" s="20">
        <f>IFERROR(VLOOKUP(AthListMen[[#This Row],[CARD]],resres0114[],2,FALSE),0)</f>
        <v>9</v>
      </c>
      <c r="S26" s="21">
        <f>IFERROR(VLOOKUP(R26,PointsTable[],2,FALSE),0)</f>
        <v>29</v>
      </c>
      <c r="T26" s="19">
        <f>IFERROR(VLOOKUP(AthListMen[[#This Row],[CARD]],resres0119[],2,FALSE),0)</f>
        <v>29</v>
      </c>
      <c r="U26" s="20">
        <f>IFERROR(VLOOKUP(T26,PointsTable[],2,FALSE),0)</f>
        <v>2</v>
      </c>
      <c r="V26" s="20">
        <f>IFERROR(VLOOKUP(AthListMen[[#This Row],[CARD]],resres0120[],2,FALSE),0)</f>
        <v>17</v>
      </c>
      <c r="W26" s="20">
        <f>IFERROR(VLOOKUP(V26,PointsTable[],2,FALSE),0)</f>
        <v>14</v>
      </c>
      <c r="X26" s="20">
        <f>IFERROR(VLOOKUP(AthListMen[[#This Row],[CARD]],resres0121[],2,FALSE),0)</f>
        <v>29</v>
      </c>
      <c r="Y26" s="20">
        <f>IFERROR(VLOOKUP(X26,PointsTable[],2,FALSE),0)</f>
        <v>2</v>
      </c>
      <c r="Z26" s="20">
        <f>IFERROR(VLOOKUP(AthListMen[[#This Row],[CARD]],resres0122[],2,FALSE),0)</f>
        <v>17</v>
      </c>
      <c r="AA26" s="20">
        <f>IFERROR(VLOOKUP(Z26,PointsTable[],2,FALSE),0)</f>
        <v>14</v>
      </c>
      <c r="AB26" s="20">
        <f>IFERROR(VLOOKUP(AthListMen[[#This Row],[CARD]],resres0123[],2,FALSE),0)</f>
        <v>0</v>
      </c>
      <c r="AC26" s="21">
        <f>IFERROR(VLOOKUP(AB26,PointsTable[],2,FALSE),0)</f>
        <v>0</v>
      </c>
      <c r="AD26" s="20">
        <f>IFERROR(VLOOKUP(AthListMen[[#This Row],[CARD]],resres0139[],2,FALSE),0)</f>
        <v>24</v>
      </c>
      <c r="AE26" s="20">
        <f>IFERROR(VLOOKUP(AD26,PointsTable[],2,FALSE),0)</f>
        <v>7</v>
      </c>
      <c r="AF26" s="20">
        <f>IFERROR(VLOOKUP(AthListMen[[#This Row],[CARD]],resres0140[],2,FALSE),0)</f>
        <v>0</v>
      </c>
      <c r="AG26" s="20">
        <f>IFERROR(VLOOKUP(AF26,PointsTable[],2,FALSE),0)</f>
        <v>0</v>
      </c>
      <c r="AH26" s="20">
        <f>IFERROR(VLOOKUP(AthListMen[[#This Row],[CARD]],resres0141[],2,FALSE),0)</f>
        <v>0</v>
      </c>
      <c r="AI26" s="21">
        <f>IFERROR(VLOOKUP(AH26,PointsTable[],2,FALSE),0)</f>
        <v>0</v>
      </c>
    </row>
    <row r="27" spans="1:35" ht="18.75" x14ac:dyDescent="0.3">
      <c r="A27" s="18">
        <v>24</v>
      </c>
      <c r="B27">
        <v>67020</v>
      </c>
      <c r="C27" t="s">
        <v>256</v>
      </c>
      <c r="D27" t="s">
        <v>257</v>
      </c>
      <c r="E27" t="s">
        <v>258</v>
      </c>
      <c r="F27">
        <v>2000</v>
      </c>
      <c r="G27" s="26">
        <f>SUM(I27,K27,M27,O27,Q27,S27,U27,W27,Y27,AA27,AC27,AE27,AG27,AI27)</f>
        <v>145</v>
      </c>
      <c r="H27" s="19">
        <f>IFERROR(VLOOKUP(AthListMen[[#This Row],[CARD]],resres0095[],2,FALSE),0)</f>
        <v>0</v>
      </c>
      <c r="I27" s="20">
        <f>IFERROR(VLOOKUP(H27,PointsTable[],2,FALSE),0)</f>
        <v>0</v>
      </c>
      <c r="J27" s="20">
        <f>IFERROR(VLOOKUP(AthListMen[[#This Row],[CARD]],resres0096[],2,FALSE),0)</f>
        <v>0</v>
      </c>
      <c r="K27" s="20">
        <f>IFERROR(VLOOKUP(J27,PointsTable[],2,FALSE),0)</f>
        <v>0</v>
      </c>
      <c r="L27" s="20">
        <f>IFERROR(VLOOKUP(AthListMen[[#This Row],[CARD]],resres0296[],2,FALSE),0)</f>
        <v>29</v>
      </c>
      <c r="M27" s="20">
        <f>IFERROR(VLOOKUP(L27,PointsTable[],2,FALSE),0)</f>
        <v>2</v>
      </c>
      <c r="N27" s="20">
        <f>IFERROR(VLOOKUP(AthListMen[[#This Row],[CARD]],resres0097[],2,FALSE),0)</f>
        <v>23</v>
      </c>
      <c r="O27" s="21">
        <f>IFERROR(VLOOKUP(N27,PointsTable[],2,FALSE),0)</f>
        <v>8</v>
      </c>
      <c r="P27" s="19">
        <f>IFERROR(VLOOKUP(AthListMen[[#This Row],[CARD]],resres0113[],2,FALSE),0)</f>
        <v>20</v>
      </c>
      <c r="Q27" s="20">
        <f>IFERROR(VLOOKUP(P27,PointsTable[],2,FALSE),0)</f>
        <v>11</v>
      </c>
      <c r="R27" s="20">
        <f>IFERROR(VLOOKUP(AthListMen[[#This Row],[CARD]],resres0114[],2,FALSE),0)</f>
        <v>19</v>
      </c>
      <c r="S27" s="21">
        <f>IFERROR(VLOOKUP(R27,PointsTable[],2,FALSE),0)</f>
        <v>12</v>
      </c>
      <c r="T27" s="19">
        <f>IFERROR(VLOOKUP(AthListMen[[#This Row],[CARD]],resres0119[],2,FALSE),0)</f>
        <v>17</v>
      </c>
      <c r="U27" s="20">
        <f>IFERROR(VLOOKUP(T27,PointsTable[],2,FALSE),0)</f>
        <v>14</v>
      </c>
      <c r="V27" s="20">
        <f>IFERROR(VLOOKUP(AthListMen[[#This Row],[CARD]],resres0120[],2,FALSE),0)</f>
        <v>26</v>
      </c>
      <c r="W27" s="20">
        <f>IFERROR(VLOOKUP(V27,PointsTable[],2,FALSE),0)</f>
        <v>5</v>
      </c>
      <c r="X27" s="20">
        <f>IFERROR(VLOOKUP(AthListMen[[#This Row],[CARD]],resres0121[],2,FALSE),0)</f>
        <v>0</v>
      </c>
      <c r="Y27" s="20">
        <f>IFERROR(VLOOKUP(X27,PointsTable[],2,FALSE),0)</f>
        <v>0</v>
      </c>
      <c r="Z27" s="20">
        <f>IFERROR(VLOOKUP(AthListMen[[#This Row],[CARD]],resres0122[],2,FALSE),0)</f>
        <v>11</v>
      </c>
      <c r="AA27" s="20">
        <f>IFERROR(VLOOKUP(Z27,PointsTable[],2,FALSE),0)</f>
        <v>24</v>
      </c>
      <c r="AB27" s="20">
        <v>9</v>
      </c>
      <c r="AC27" s="21">
        <f>IFERROR(VLOOKUP(AB27,PointsTable[],2,FALSE),0)</f>
        <v>29</v>
      </c>
      <c r="AD27" s="20">
        <f>IFERROR(VLOOKUP(AthListMen[[#This Row],[CARD]],resres0139[],2,FALSE),0)</f>
        <v>19</v>
      </c>
      <c r="AE27" s="20">
        <f>IFERROR(VLOOKUP(AD27,PointsTable[],2,FALSE),0)</f>
        <v>12</v>
      </c>
      <c r="AF27" s="20">
        <f>IFERROR(VLOOKUP(AthListMen[[#This Row],[CARD]],resres0140[],2,FALSE),0)</f>
        <v>12</v>
      </c>
      <c r="AG27" s="20">
        <f>IFERROR(VLOOKUP(AF27,PointsTable[],2,FALSE),0)</f>
        <v>22</v>
      </c>
      <c r="AH27" s="20">
        <f>IFERROR(VLOOKUP(AthListMen[[#This Row],[CARD]],resres0141[],2,FALSE),0)</f>
        <v>25</v>
      </c>
      <c r="AI27" s="21">
        <f>IFERROR(VLOOKUP(AH27,PointsTable[],2,FALSE),0)</f>
        <v>6</v>
      </c>
    </row>
    <row r="28" spans="1:35" ht="18.75" x14ac:dyDescent="0.3">
      <c r="A28" s="18">
        <v>24</v>
      </c>
      <c r="B28">
        <v>66978</v>
      </c>
      <c r="C28" t="s">
        <v>230</v>
      </c>
      <c r="D28" t="s">
        <v>231</v>
      </c>
      <c r="E28" t="s">
        <v>232</v>
      </c>
      <c r="F28">
        <v>1999</v>
      </c>
      <c r="G28" s="26">
        <f>SUM(I28,K28,M28,O28,Q28,S28,U28,W28,Y28,AA28,AC28,AE28,AG28,AI28)</f>
        <v>145</v>
      </c>
      <c r="H28" s="19">
        <f>IFERROR(VLOOKUP(AthListMen[[#This Row],[CARD]],resres0095[],2,FALSE),0)</f>
        <v>9</v>
      </c>
      <c r="I28" s="20">
        <f>IFERROR(VLOOKUP(H28,PointsTable[],2,FALSE),0)</f>
        <v>29</v>
      </c>
      <c r="J28" s="20">
        <f>IFERROR(VLOOKUP(AthListMen[[#This Row],[CARD]],resres0096[],2,FALSE),0)</f>
        <v>0</v>
      </c>
      <c r="K28" s="20">
        <f>IFERROR(VLOOKUP(J28,PointsTable[],2,FALSE),0)</f>
        <v>0</v>
      </c>
      <c r="L28" s="20">
        <f>IFERROR(VLOOKUP(AthListMen[[#This Row],[CARD]],resres0296[],2,FALSE),0)</f>
        <v>20</v>
      </c>
      <c r="M28" s="20">
        <f>IFERROR(VLOOKUP(L28,PointsTable[],2,FALSE),0)</f>
        <v>11</v>
      </c>
      <c r="N28" s="20">
        <f>IFERROR(VLOOKUP(AthListMen[[#This Row],[CARD]],resres0097[],2,FALSE),0)</f>
        <v>20</v>
      </c>
      <c r="O28" s="21">
        <f>IFERROR(VLOOKUP(N28,PointsTable[],2,FALSE),0)</f>
        <v>11</v>
      </c>
      <c r="P28" s="19">
        <f>IFERROR(VLOOKUP(AthListMen[[#This Row],[CARD]],resres0113[],2,FALSE),0)</f>
        <v>21</v>
      </c>
      <c r="Q28" s="20">
        <f>IFERROR(VLOOKUP(P28,PointsTable[],2,FALSE),0)</f>
        <v>10</v>
      </c>
      <c r="R28" s="20">
        <f>IFERROR(VLOOKUP(AthListMen[[#This Row],[CARD]],resres0114[],2,FALSE),0)</f>
        <v>28</v>
      </c>
      <c r="S28" s="21">
        <f>IFERROR(VLOOKUP(R28,PointsTable[],2,FALSE),0)</f>
        <v>3</v>
      </c>
      <c r="T28" s="19">
        <f>IFERROR(VLOOKUP(AthListMen[[#This Row],[CARD]],resres0119[],2,FALSE),0)</f>
        <v>28</v>
      </c>
      <c r="U28" s="20">
        <f>IFERROR(VLOOKUP(T28,PointsTable[],2,FALSE),0)</f>
        <v>3</v>
      </c>
      <c r="V28" s="20">
        <f>IFERROR(VLOOKUP(AthListMen[[#This Row],[CARD]],resres0120[],2,FALSE),0)</f>
        <v>29</v>
      </c>
      <c r="W28" s="20">
        <f>IFERROR(VLOOKUP(V28,PointsTable[],2,FALSE),0)</f>
        <v>2</v>
      </c>
      <c r="X28" s="20">
        <f>IFERROR(VLOOKUP(AthListMen[[#This Row],[CARD]],resres0121[],2,FALSE),0)</f>
        <v>18</v>
      </c>
      <c r="Y28" s="20">
        <f>IFERROR(VLOOKUP(X28,PointsTable[],2,FALSE),0)</f>
        <v>13</v>
      </c>
      <c r="Z28" s="20">
        <f>IFERROR(VLOOKUP(AthListMen[[#This Row],[CARD]],resres0122[],2,FALSE),0)</f>
        <v>0</v>
      </c>
      <c r="AA28" s="20">
        <f>IFERROR(VLOOKUP(Z28,PointsTable[],2,FALSE),0)</f>
        <v>0</v>
      </c>
      <c r="AB28" s="20">
        <v>13</v>
      </c>
      <c r="AC28" s="21">
        <f>IFERROR(VLOOKUP(AB28,PointsTable[],2,FALSE),0)</f>
        <v>20</v>
      </c>
      <c r="AD28" s="20">
        <f>IFERROR(VLOOKUP(AthListMen[[#This Row],[CARD]],resres0139[],2,FALSE),0)</f>
        <v>17</v>
      </c>
      <c r="AE28" s="20">
        <f>IFERROR(VLOOKUP(AD28,PointsTable[],2,FALSE),0)</f>
        <v>14</v>
      </c>
      <c r="AF28" s="20">
        <f>IFERROR(VLOOKUP(AthListMen[[#This Row],[CARD]],resres0140[],2,FALSE),0)</f>
        <v>13</v>
      </c>
      <c r="AG28" s="20">
        <f>IFERROR(VLOOKUP(AF28,PointsTable[],2,FALSE),0)</f>
        <v>20</v>
      </c>
      <c r="AH28" s="20">
        <f>IFERROR(VLOOKUP(AthListMen[[#This Row],[CARD]],resres0141[],2,FALSE),0)</f>
        <v>22</v>
      </c>
      <c r="AI28" s="21">
        <f>IFERROR(VLOOKUP(AH28,PointsTable[],2,FALSE),0)</f>
        <v>9</v>
      </c>
    </row>
    <row r="29" spans="1:35" ht="18.75" x14ac:dyDescent="0.3">
      <c r="A29" s="18">
        <v>24</v>
      </c>
      <c r="B29">
        <v>65024</v>
      </c>
      <c r="C29" t="s">
        <v>218</v>
      </c>
      <c r="D29" t="s">
        <v>219</v>
      </c>
      <c r="E29" t="s">
        <v>199</v>
      </c>
      <c r="F29">
        <v>2000</v>
      </c>
      <c r="G29" s="26">
        <f>SUM(I29,K29,M29,O29,Q29,S29,U29,W29,Y29,AA29,AC29,AE29,AG29,AI29)</f>
        <v>145</v>
      </c>
      <c r="H29" s="19">
        <f>IFERROR(VLOOKUP(AthListMen[[#This Row],[CARD]],resres0095[],2,FALSE),0)</f>
        <v>15</v>
      </c>
      <c r="I29" s="20">
        <f>IFERROR(VLOOKUP(H29,PointsTable[],2,FALSE),0)</f>
        <v>16</v>
      </c>
      <c r="J29" s="20">
        <f>IFERROR(VLOOKUP(AthListMen[[#This Row],[CARD]],resres0096[],2,FALSE),0)</f>
        <v>0</v>
      </c>
      <c r="K29" s="20">
        <f>IFERROR(VLOOKUP(J29,PointsTable[],2,FALSE),0)</f>
        <v>0</v>
      </c>
      <c r="L29" s="20">
        <f>IFERROR(VLOOKUP(AthListMen[[#This Row],[CARD]],resres0296[],2,FALSE),0)</f>
        <v>24</v>
      </c>
      <c r="M29" s="20">
        <f>IFERROR(VLOOKUP(L29,PointsTable[],2,FALSE),0)</f>
        <v>7</v>
      </c>
      <c r="N29" s="20">
        <f>IFERROR(VLOOKUP(AthListMen[[#This Row],[CARD]],resres0097[],2,FALSE),0)</f>
        <v>0</v>
      </c>
      <c r="O29" s="21">
        <f>IFERROR(VLOOKUP(N29,PointsTable[],2,FALSE),0)</f>
        <v>0</v>
      </c>
      <c r="P29" s="19">
        <f>IFERROR(VLOOKUP(AthListMen[[#This Row],[CARD]],resres0113[],2,FALSE),0)</f>
        <v>32</v>
      </c>
      <c r="Q29" s="20">
        <f>IFERROR(VLOOKUP(P29,PointsTable[],2,FALSE),0)</f>
        <v>0</v>
      </c>
      <c r="R29" s="20">
        <f>IFERROR(VLOOKUP(AthListMen[[#This Row],[CARD]],resres0114[],2,FALSE),0)</f>
        <v>0</v>
      </c>
      <c r="S29" s="21">
        <f>IFERROR(VLOOKUP(R29,PointsTable[],2,FALSE),0)</f>
        <v>0</v>
      </c>
      <c r="T29" s="19">
        <f>IFERROR(VLOOKUP(AthListMen[[#This Row],[CARD]],resres0119[],2,FALSE),0)</f>
        <v>9</v>
      </c>
      <c r="U29" s="20">
        <f>IFERROR(VLOOKUP(T29,PointsTable[],2,FALSE),0)</f>
        <v>29</v>
      </c>
      <c r="V29" s="20">
        <f>IFERROR(VLOOKUP(AthListMen[[#This Row],[CARD]],resres0120[],2,FALSE),0)</f>
        <v>12</v>
      </c>
      <c r="W29" s="20">
        <f>IFERROR(VLOOKUP(V29,PointsTable[],2,FALSE),0)</f>
        <v>22</v>
      </c>
      <c r="X29" s="20">
        <f>IFERROR(VLOOKUP(AthListMen[[#This Row],[CARD]],resres0121[],2,FALSE),0)</f>
        <v>22</v>
      </c>
      <c r="Y29" s="20">
        <f>IFERROR(VLOOKUP(X29,PointsTable[],2,FALSE),0)</f>
        <v>9</v>
      </c>
      <c r="Z29" s="20">
        <f>IFERROR(VLOOKUP(AthListMen[[#This Row],[CARD]],resres0122[],2,FALSE),0)</f>
        <v>18</v>
      </c>
      <c r="AA29" s="20">
        <f>IFERROR(VLOOKUP(Z29,PointsTable[],2,FALSE),0)</f>
        <v>13</v>
      </c>
      <c r="AB29" s="20">
        <v>12</v>
      </c>
      <c r="AC29" s="21">
        <f>IFERROR(VLOOKUP(AB29,PointsTable[],2,FALSE),0)</f>
        <v>22</v>
      </c>
      <c r="AD29" s="20">
        <f>IFERROR(VLOOKUP(AthListMen[[#This Row],[CARD]],resres0139[],2,FALSE),0)</f>
        <v>22</v>
      </c>
      <c r="AE29" s="20">
        <f>IFERROR(VLOOKUP(AD29,PointsTable[],2,FALSE),0)</f>
        <v>9</v>
      </c>
      <c r="AF29" s="20">
        <f>IFERROR(VLOOKUP(AthListMen[[#This Row],[CARD]],resres0140[],2,FALSE),0)</f>
        <v>0</v>
      </c>
      <c r="AG29" s="20">
        <f>IFERROR(VLOOKUP(AF29,PointsTable[],2,FALSE),0)</f>
        <v>0</v>
      </c>
      <c r="AH29" s="20">
        <f>IFERROR(VLOOKUP(AthListMen[[#This Row],[CARD]],resres0141[],2,FALSE),0)</f>
        <v>14</v>
      </c>
      <c r="AI29" s="21">
        <f>IFERROR(VLOOKUP(AH29,PointsTable[],2,FALSE),0)</f>
        <v>18</v>
      </c>
    </row>
    <row r="30" spans="1:35" ht="18.75" x14ac:dyDescent="0.3">
      <c r="A30" s="18">
        <v>27</v>
      </c>
      <c r="B30">
        <v>67171</v>
      </c>
      <c r="C30" t="s">
        <v>341</v>
      </c>
      <c r="D30" t="s">
        <v>342</v>
      </c>
      <c r="E30" t="s">
        <v>208</v>
      </c>
      <c r="F30">
        <v>2000</v>
      </c>
      <c r="G30" s="26">
        <f>SUM(I30,K30,M30,O30,Q30,S30,U30,W30,Y30,AA30,AC30,AE30,AG30,AI30)</f>
        <v>136</v>
      </c>
      <c r="H30" s="19">
        <f>IFERROR(VLOOKUP(AthListMen[[#This Row],[CARD]],resres0095[],2,FALSE),0)</f>
        <v>18</v>
      </c>
      <c r="I30" s="20">
        <f>IFERROR(VLOOKUP(H30,PointsTable[],2,FALSE),0)</f>
        <v>13</v>
      </c>
      <c r="J30" s="20">
        <f>IFERROR(VLOOKUP(AthListMen[[#This Row],[CARD]],resres0096[],2,FALSE),0)</f>
        <v>13</v>
      </c>
      <c r="K30" s="20">
        <f>IFERROR(VLOOKUP(J30,PointsTable[],2,FALSE),0)</f>
        <v>20</v>
      </c>
      <c r="L30" s="20">
        <f>IFERROR(VLOOKUP(AthListMen[[#This Row],[CARD]],resres0296[],2,FALSE),0)</f>
        <v>0</v>
      </c>
      <c r="M30" s="20">
        <f>IFERROR(VLOOKUP(L30,PointsTable[],2,FALSE),0)</f>
        <v>0</v>
      </c>
      <c r="N30" s="20">
        <f>IFERROR(VLOOKUP(AthListMen[[#This Row],[CARD]],resres0097[],2,FALSE),0)</f>
        <v>24</v>
      </c>
      <c r="O30" s="21">
        <f>IFERROR(VLOOKUP(N30,PointsTable[],2,FALSE),0)</f>
        <v>7</v>
      </c>
      <c r="P30" s="19">
        <f>IFERROR(VLOOKUP(AthListMen[[#This Row],[CARD]],resres0113[],2,FALSE),0)</f>
        <v>18</v>
      </c>
      <c r="Q30" s="20">
        <f>IFERROR(VLOOKUP(P30,PointsTable[],2,FALSE),0)</f>
        <v>13</v>
      </c>
      <c r="R30" s="20">
        <f>IFERROR(VLOOKUP(AthListMen[[#This Row],[CARD]],resres0114[],2,FALSE),0)</f>
        <v>22</v>
      </c>
      <c r="S30" s="21">
        <f>IFERROR(VLOOKUP(R30,PointsTable[],2,FALSE),0)</f>
        <v>9</v>
      </c>
      <c r="T30" s="19">
        <f>IFERROR(VLOOKUP(AthListMen[[#This Row],[CARD]],resres0119[],2,FALSE),0)</f>
        <v>10</v>
      </c>
      <c r="U30" s="20">
        <f>IFERROR(VLOOKUP(T30,PointsTable[],2,FALSE),0)</f>
        <v>26</v>
      </c>
      <c r="V30" s="20">
        <f>IFERROR(VLOOKUP(AthListMen[[#This Row],[CARD]],resres0120[],2,FALSE),0)</f>
        <v>0</v>
      </c>
      <c r="W30" s="20">
        <f>IFERROR(VLOOKUP(V30,PointsTable[],2,FALSE),0)</f>
        <v>0</v>
      </c>
      <c r="X30" s="20">
        <f>IFERROR(VLOOKUP(AthListMen[[#This Row],[CARD]],resres0121[],2,FALSE),0)</f>
        <v>14</v>
      </c>
      <c r="Y30" s="20">
        <f>IFERROR(VLOOKUP(X30,PointsTable[],2,FALSE),0)</f>
        <v>18</v>
      </c>
      <c r="Z30" s="20">
        <f>IFERROR(VLOOKUP(AthListMen[[#This Row],[CARD]],resres0122[],2,FALSE),0)</f>
        <v>0</v>
      </c>
      <c r="AA30" s="20">
        <f>IFERROR(VLOOKUP(Z30,PointsTable[],2,FALSE),0)</f>
        <v>0</v>
      </c>
      <c r="AB30" s="20">
        <v>21</v>
      </c>
      <c r="AC30" s="21">
        <f>IFERROR(VLOOKUP(AB30,PointsTable[],2,FALSE),0)</f>
        <v>10</v>
      </c>
      <c r="AD30" s="20">
        <f>IFERROR(VLOOKUP(AthListMen[[#This Row],[CARD]],resres0139[],2,FALSE),0)</f>
        <v>27</v>
      </c>
      <c r="AE30" s="20">
        <f>IFERROR(VLOOKUP(AD30,PointsTable[],2,FALSE),0)</f>
        <v>4</v>
      </c>
      <c r="AF30" s="20">
        <f>IFERROR(VLOOKUP(AthListMen[[#This Row],[CARD]],resres0140[],2,FALSE),0)</f>
        <v>26</v>
      </c>
      <c r="AG30" s="20">
        <f>IFERROR(VLOOKUP(AF30,PointsTable[],2,FALSE),0)</f>
        <v>5</v>
      </c>
      <c r="AH30" s="20">
        <f>IFERROR(VLOOKUP(AthListMen[[#This Row],[CARD]],resres0141[],2,FALSE),0)</f>
        <v>20</v>
      </c>
      <c r="AI30" s="21">
        <f>IFERROR(VLOOKUP(AH30,PointsTable[],2,FALSE),0)</f>
        <v>11</v>
      </c>
    </row>
    <row r="31" spans="1:35" ht="18.75" x14ac:dyDescent="0.3">
      <c r="A31" s="18">
        <v>28</v>
      </c>
      <c r="B31">
        <v>65187</v>
      </c>
      <c r="C31" t="s">
        <v>272</v>
      </c>
      <c r="D31" t="s">
        <v>273</v>
      </c>
      <c r="E31" t="s">
        <v>211</v>
      </c>
      <c r="F31">
        <v>1999</v>
      </c>
      <c r="G31" s="26">
        <f>SUM(I31,K31,M31,O31,Q31,S31,U31,W31,Y31,AA31,AC31,AE31,AG31,AI31)</f>
        <v>129</v>
      </c>
      <c r="H31" s="19">
        <f>IFERROR(VLOOKUP(AthListMen[[#This Row],[CARD]],resres0095[],2,FALSE),0)</f>
        <v>0</v>
      </c>
      <c r="I31" s="20">
        <f>IFERROR(VLOOKUP(H31,PointsTable[],2,FALSE),0)</f>
        <v>0</v>
      </c>
      <c r="J31" s="20">
        <f>IFERROR(VLOOKUP(AthListMen[[#This Row],[CARD]],resres0096[],2,FALSE),0)</f>
        <v>0</v>
      </c>
      <c r="K31" s="20">
        <f>IFERROR(VLOOKUP(J31,PointsTable[],2,FALSE),0)</f>
        <v>0</v>
      </c>
      <c r="L31" s="20">
        <f>IFERROR(VLOOKUP(AthListMen[[#This Row],[CARD]],resres0296[],2,FALSE),0)</f>
        <v>0</v>
      </c>
      <c r="M31" s="20">
        <f>IFERROR(VLOOKUP(L31,PointsTable[],2,FALSE),0)</f>
        <v>0</v>
      </c>
      <c r="N31" s="20">
        <f>IFERROR(VLOOKUP(AthListMen[[#This Row],[CARD]],resres0097[],2,FALSE),0)</f>
        <v>18</v>
      </c>
      <c r="O31" s="21">
        <f>IFERROR(VLOOKUP(N31,PointsTable[],2,FALSE),0)</f>
        <v>13</v>
      </c>
      <c r="P31" s="19">
        <f>IFERROR(VLOOKUP(AthListMen[[#This Row],[CARD]],resres0113[],2,FALSE),0)</f>
        <v>0</v>
      </c>
      <c r="Q31" s="20">
        <f>IFERROR(VLOOKUP(P31,PointsTable[],2,FALSE),0)</f>
        <v>0</v>
      </c>
      <c r="R31" s="20">
        <f>IFERROR(VLOOKUP(AthListMen[[#This Row],[CARD]],resres0114[],2,FALSE),0)</f>
        <v>15</v>
      </c>
      <c r="S31" s="21">
        <f>IFERROR(VLOOKUP(R31,PointsTable[],2,FALSE),0)</f>
        <v>16</v>
      </c>
      <c r="T31" s="19">
        <f>IFERROR(VLOOKUP(AthListMen[[#This Row],[CARD]],resres0119[],2,FALSE),0)</f>
        <v>23</v>
      </c>
      <c r="U31" s="20">
        <f>IFERROR(VLOOKUP(T31,PointsTable[],2,FALSE),0)</f>
        <v>8</v>
      </c>
      <c r="V31" s="20">
        <f>IFERROR(VLOOKUP(AthListMen[[#This Row],[CARD]],resres0120[],2,FALSE),0)</f>
        <v>14</v>
      </c>
      <c r="W31" s="20">
        <f>IFERROR(VLOOKUP(V31,PointsTable[],2,FALSE),0)</f>
        <v>18</v>
      </c>
      <c r="X31" s="20">
        <f>IFERROR(VLOOKUP(AthListMen[[#This Row],[CARD]],resres0121[],2,FALSE),0)</f>
        <v>20</v>
      </c>
      <c r="Y31" s="20">
        <f>IFERROR(VLOOKUP(X31,PointsTable[],2,FALSE),0)</f>
        <v>11</v>
      </c>
      <c r="Z31" s="20">
        <f>IFERROR(VLOOKUP(AthListMen[[#This Row],[CARD]],resres0122[],2,FALSE),0)</f>
        <v>16</v>
      </c>
      <c r="AA31" s="20">
        <f>IFERROR(VLOOKUP(Z31,PointsTable[],2,FALSE),0)</f>
        <v>15</v>
      </c>
      <c r="AB31" s="20">
        <f>IFERROR(VLOOKUP(AthListMen[[#This Row],[CARD]],resres0123[],2,FALSE),0)</f>
        <v>0</v>
      </c>
      <c r="AC31" s="21">
        <f>IFERROR(VLOOKUP(AB31,PointsTable[],2,FALSE),0)</f>
        <v>0</v>
      </c>
      <c r="AD31" s="20">
        <f>IFERROR(VLOOKUP(AthListMen[[#This Row],[CARD]],resres0139[],2,FALSE),0)</f>
        <v>15</v>
      </c>
      <c r="AE31" s="20">
        <f>IFERROR(VLOOKUP(AD31,PointsTable[],2,FALSE),0)</f>
        <v>16</v>
      </c>
      <c r="AF31" s="20">
        <f>IFERROR(VLOOKUP(AthListMen[[#This Row],[CARD]],resres0140[],2,FALSE),0)</f>
        <v>0</v>
      </c>
      <c r="AG31" s="20">
        <f>IFERROR(VLOOKUP(AF31,PointsTable[],2,FALSE),0)</f>
        <v>0</v>
      </c>
      <c r="AH31" s="20">
        <f>IFERROR(VLOOKUP(AthListMen[[#This Row],[CARD]],resres0141[],2,FALSE),0)</f>
        <v>8</v>
      </c>
      <c r="AI31" s="21">
        <f>IFERROR(VLOOKUP(AH31,PointsTable[],2,FALSE),0)</f>
        <v>32</v>
      </c>
    </row>
    <row r="32" spans="1:35" ht="18.75" x14ac:dyDescent="0.3">
      <c r="A32" s="18">
        <v>29</v>
      </c>
      <c r="B32">
        <v>65835</v>
      </c>
      <c r="C32" t="s">
        <v>215</v>
      </c>
      <c r="D32" t="s">
        <v>216</v>
      </c>
      <c r="E32" t="s">
        <v>217</v>
      </c>
      <c r="F32">
        <v>2000</v>
      </c>
      <c r="G32" s="26">
        <f>SUM(I32,K32,M32,O32,Q32,S32,U32,W32,Y32,AA32,AC32,AE32,AG32,AI32)</f>
        <v>125</v>
      </c>
      <c r="H32" s="19">
        <f>IFERROR(VLOOKUP(AthListMen[[#This Row],[CARD]],resres0095[],2,FALSE),0)</f>
        <v>16</v>
      </c>
      <c r="I32" s="20">
        <f>IFERROR(VLOOKUP(H32,PointsTable[],2,FALSE),0)</f>
        <v>15</v>
      </c>
      <c r="J32" s="20">
        <f>IFERROR(VLOOKUP(AthListMen[[#This Row],[CARD]],resres0096[],2,FALSE),0)</f>
        <v>0</v>
      </c>
      <c r="K32" s="20">
        <f>IFERROR(VLOOKUP(J32,PointsTable[],2,FALSE),0)</f>
        <v>0</v>
      </c>
      <c r="L32" s="20">
        <f>IFERROR(VLOOKUP(AthListMen[[#This Row],[CARD]],resres0296[],2,FALSE),0)</f>
        <v>22</v>
      </c>
      <c r="M32" s="20">
        <f>IFERROR(VLOOKUP(L32,PointsTable[],2,FALSE),0)</f>
        <v>9</v>
      </c>
      <c r="N32" s="20">
        <f>IFERROR(VLOOKUP(AthListMen[[#This Row],[CARD]],resres0097[],2,FALSE),0)</f>
        <v>0</v>
      </c>
      <c r="O32" s="21">
        <f>IFERROR(VLOOKUP(N32,PointsTable[],2,FALSE),0)</f>
        <v>0</v>
      </c>
      <c r="P32" s="19">
        <f>IFERROR(VLOOKUP(AthListMen[[#This Row],[CARD]],resres0113[],2,FALSE),0)</f>
        <v>25</v>
      </c>
      <c r="Q32" s="20">
        <f>IFERROR(VLOOKUP(P32,PointsTable[],2,FALSE),0)</f>
        <v>6</v>
      </c>
      <c r="R32" s="20">
        <f>IFERROR(VLOOKUP(AthListMen[[#This Row],[CARD]],resres0114[],2,FALSE),0)</f>
        <v>25</v>
      </c>
      <c r="S32" s="21">
        <f>IFERROR(VLOOKUP(R32,PointsTable[],2,FALSE),0)</f>
        <v>6</v>
      </c>
      <c r="T32" s="19">
        <f>IFERROR(VLOOKUP(AthListMen[[#This Row],[CARD]],resres0119[],2,FALSE),0)</f>
        <v>31</v>
      </c>
      <c r="U32" s="20">
        <f>IFERROR(VLOOKUP(T32,PointsTable[],2,FALSE),0)</f>
        <v>0</v>
      </c>
      <c r="V32" s="20">
        <f>IFERROR(VLOOKUP(AthListMen[[#This Row],[CARD]],resres0120[],2,FALSE),0)</f>
        <v>32</v>
      </c>
      <c r="W32" s="20">
        <f>IFERROR(VLOOKUP(V32,PointsTable[],2,FALSE),0)</f>
        <v>0</v>
      </c>
      <c r="X32" s="20">
        <f>IFERROR(VLOOKUP(AthListMen[[#This Row],[CARD]],resres0121[],2,FALSE),0)</f>
        <v>28</v>
      </c>
      <c r="Y32" s="20">
        <f>IFERROR(VLOOKUP(X32,PointsTable[],2,FALSE),0)</f>
        <v>3</v>
      </c>
      <c r="Z32" s="20">
        <f>IFERROR(VLOOKUP(AthListMen[[#This Row],[CARD]],resres0122[],2,FALSE),0)</f>
        <v>13</v>
      </c>
      <c r="AA32" s="20">
        <f>IFERROR(VLOOKUP(Z32,PointsTable[],2,FALSE),0)</f>
        <v>20</v>
      </c>
      <c r="AB32" s="20">
        <v>10</v>
      </c>
      <c r="AC32" s="21">
        <f>IFERROR(VLOOKUP(AB32,PointsTable[],2,FALSE),0)</f>
        <v>26</v>
      </c>
      <c r="AD32" s="20">
        <f>IFERROR(VLOOKUP(AthListMen[[#This Row],[CARD]],resres0139[],2,FALSE),0)</f>
        <v>16</v>
      </c>
      <c r="AE32" s="20">
        <f>IFERROR(VLOOKUP(AD32,PointsTable[],2,FALSE),0)</f>
        <v>15</v>
      </c>
      <c r="AF32" s="20">
        <f>IFERROR(VLOOKUP(AthListMen[[#This Row],[CARD]],resres0140[],2,FALSE),0)</f>
        <v>17</v>
      </c>
      <c r="AG32" s="20">
        <f>IFERROR(VLOOKUP(AF32,PointsTable[],2,FALSE),0)</f>
        <v>14</v>
      </c>
      <c r="AH32" s="20">
        <f>IFERROR(VLOOKUP(AthListMen[[#This Row],[CARD]],resres0141[],2,FALSE),0)</f>
        <v>20</v>
      </c>
      <c r="AI32" s="21">
        <f>IFERROR(VLOOKUP(AH32,PointsTable[],2,FALSE),0)</f>
        <v>11</v>
      </c>
    </row>
    <row r="33" spans="1:35" ht="18.75" x14ac:dyDescent="0.3">
      <c r="A33" s="18">
        <v>30</v>
      </c>
      <c r="B33">
        <v>65183</v>
      </c>
      <c r="C33" t="s">
        <v>270</v>
      </c>
      <c r="D33" t="s">
        <v>271</v>
      </c>
      <c r="E33" t="s">
        <v>199</v>
      </c>
      <c r="F33">
        <v>1999</v>
      </c>
      <c r="G33" s="26">
        <f>SUM(I33,K33,M33,O33,Q33,S33,U33,W33,Y33,AA33,AC33,AE33,AG33,AI33)</f>
        <v>97</v>
      </c>
      <c r="H33" s="19">
        <f>IFERROR(VLOOKUP(AthListMen[[#This Row],[CARD]],resres0095[],2,FALSE),0)</f>
        <v>24</v>
      </c>
      <c r="I33" s="20">
        <f>IFERROR(VLOOKUP(H33,PointsTable[],2,FALSE),0)</f>
        <v>7</v>
      </c>
      <c r="J33" s="20">
        <f>IFERROR(VLOOKUP(AthListMen[[#This Row],[CARD]],resres0096[],2,FALSE),0)</f>
        <v>16</v>
      </c>
      <c r="K33" s="20">
        <f>IFERROR(VLOOKUP(J33,PointsTable[],2,FALSE),0)</f>
        <v>15</v>
      </c>
      <c r="L33" s="20">
        <f>IFERROR(VLOOKUP(AthListMen[[#This Row],[CARD]],resres0296[],2,FALSE),0)</f>
        <v>31</v>
      </c>
      <c r="M33" s="20">
        <f>IFERROR(VLOOKUP(L33,PointsTable[],2,FALSE),0)</f>
        <v>0</v>
      </c>
      <c r="N33" s="20">
        <f>IFERROR(VLOOKUP(AthListMen[[#This Row],[CARD]],resres0097[],2,FALSE),0)</f>
        <v>19</v>
      </c>
      <c r="O33" s="21">
        <f>IFERROR(VLOOKUP(N33,PointsTable[],2,FALSE),0)</f>
        <v>12</v>
      </c>
      <c r="P33" s="19">
        <f>IFERROR(VLOOKUP(AthListMen[[#This Row],[CARD]],resres0113[],2,FALSE),0)</f>
        <v>17</v>
      </c>
      <c r="Q33" s="20">
        <f>IFERROR(VLOOKUP(P33,PointsTable[],2,FALSE),0)</f>
        <v>14</v>
      </c>
      <c r="R33" s="20">
        <f>IFERROR(VLOOKUP(AthListMen[[#This Row],[CARD]],resres0114[],2,FALSE),0)</f>
        <v>20</v>
      </c>
      <c r="S33" s="21">
        <f>IFERROR(VLOOKUP(R33,PointsTable[],2,FALSE),0)</f>
        <v>11</v>
      </c>
      <c r="T33" s="19">
        <f>IFERROR(VLOOKUP(AthListMen[[#This Row],[CARD]],resres0119[],2,FALSE),0)</f>
        <v>35</v>
      </c>
      <c r="U33" s="20">
        <f>IFERROR(VLOOKUP(T33,PointsTable[],2,FALSE),0)</f>
        <v>0</v>
      </c>
      <c r="V33" s="20">
        <f>IFERROR(VLOOKUP(AthListMen[[#This Row],[CARD]],resres0120[],2,FALSE),0)</f>
        <v>31</v>
      </c>
      <c r="W33" s="20">
        <f>IFERROR(VLOOKUP(V33,PointsTable[],2,FALSE),0)</f>
        <v>0</v>
      </c>
      <c r="X33" s="20">
        <f>IFERROR(VLOOKUP(AthListMen[[#This Row],[CARD]],resres0121[],2,FALSE),0)</f>
        <v>13</v>
      </c>
      <c r="Y33" s="20">
        <f>IFERROR(VLOOKUP(X33,PointsTable[],2,FALSE),0)</f>
        <v>20</v>
      </c>
      <c r="Z33" s="20">
        <f>IFERROR(VLOOKUP(AthListMen[[#This Row],[CARD]],resres0122[],2,FALSE),0)</f>
        <v>0</v>
      </c>
      <c r="AA33" s="20">
        <f>IFERROR(VLOOKUP(Z33,PointsTable[],2,FALSE),0)</f>
        <v>0</v>
      </c>
      <c r="AB33" s="20">
        <f>IFERROR(VLOOKUP(AthListMen[[#This Row],[CARD]],resres0123[],2,FALSE),0)</f>
        <v>0</v>
      </c>
      <c r="AC33" s="21">
        <f>IFERROR(VLOOKUP(AB33,PointsTable[],2,FALSE),0)</f>
        <v>0</v>
      </c>
      <c r="AD33" s="20">
        <f>IFERROR(VLOOKUP(AthListMen[[#This Row],[CARD]],resres0139[],2,FALSE),0)</f>
        <v>21</v>
      </c>
      <c r="AE33" s="20">
        <f>IFERROR(VLOOKUP(AD33,PointsTable[],2,FALSE),0)</f>
        <v>10</v>
      </c>
      <c r="AF33" s="20">
        <f>IFERROR(VLOOKUP(AthListMen[[#This Row],[CARD]],resres0140[],2,FALSE),0)</f>
        <v>0</v>
      </c>
      <c r="AG33" s="20">
        <f>IFERROR(VLOOKUP(AF33,PointsTable[],2,FALSE),0)</f>
        <v>0</v>
      </c>
      <c r="AH33" s="20">
        <f>IFERROR(VLOOKUP(AthListMen[[#This Row],[CARD]],resres0141[],2,FALSE),0)</f>
        <v>23</v>
      </c>
      <c r="AI33" s="21">
        <f>IFERROR(VLOOKUP(AH33,PointsTable[],2,FALSE),0)</f>
        <v>8</v>
      </c>
    </row>
    <row r="34" spans="1:35" ht="18.75" x14ac:dyDescent="0.3">
      <c r="A34" s="18">
        <v>31</v>
      </c>
      <c r="B34">
        <v>65052</v>
      </c>
      <c r="C34" t="s">
        <v>225</v>
      </c>
      <c r="D34" t="s">
        <v>226</v>
      </c>
      <c r="E34" t="s">
        <v>211</v>
      </c>
      <c r="F34">
        <v>1999</v>
      </c>
      <c r="G34" s="26">
        <f>SUM(I34,K34,M34,O34,Q34,S34,U34,W34,Y34,AA34,AC34,AE34,AG34,AI34)</f>
        <v>85</v>
      </c>
      <c r="H34" s="19">
        <f>IFERROR(VLOOKUP(AthListMen[[#This Row],[CARD]],resres0095[],2,FALSE),0)</f>
        <v>0</v>
      </c>
      <c r="I34" s="20">
        <f>IFERROR(VLOOKUP(H34,PointsTable[],2,FALSE),0)</f>
        <v>0</v>
      </c>
      <c r="J34" s="20">
        <f>IFERROR(VLOOKUP(AthListMen[[#This Row],[CARD]],resres0096[],2,FALSE),0)</f>
        <v>10</v>
      </c>
      <c r="K34" s="20">
        <f>IFERROR(VLOOKUP(J34,PointsTable[],2,FALSE),0)</f>
        <v>26</v>
      </c>
      <c r="L34" s="20">
        <f>IFERROR(VLOOKUP(AthListMen[[#This Row],[CARD]],resres0296[],2,FALSE),0)</f>
        <v>48</v>
      </c>
      <c r="M34" s="20">
        <f>IFERROR(VLOOKUP(L34,PointsTable[],2,FALSE),0)</f>
        <v>0</v>
      </c>
      <c r="N34" s="20">
        <f>IFERROR(VLOOKUP(AthListMen[[#This Row],[CARD]],resres0097[],2,FALSE),0)</f>
        <v>21</v>
      </c>
      <c r="O34" s="21">
        <f>IFERROR(VLOOKUP(N34,PointsTable[],2,FALSE),0)</f>
        <v>10</v>
      </c>
      <c r="P34" s="19">
        <f>IFERROR(VLOOKUP(AthListMen[[#This Row],[CARD]],resres0113[],2,FALSE),0)</f>
        <v>19</v>
      </c>
      <c r="Q34" s="20">
        <f>IFERROR(VLOOKUP(P34,PointsTable[],2,FALSE),0)</f>
        <v>12</v>
      </c>
      <c r="R34" s="20">
        <f>IFERROR(VLOOKUP(AthListMen[[#This Row],[CARD]],resres0114[],2,FALSE),0)</f>
        <v>27</v>
      </c>
      <c r="S34" s="21">
        <f>IFERROR(VLOOKUP(R34,PointsTable[],2,FALSE),0)</f>
        <v>4</v>
      </c>
      <c r="T34" s="19">
        <f>IFERROR(VLOOKUP(AthListMen[[#This Row],[CARD]],resres0119[],2,FALSE),0)</f>
        <v>37</v>
      </c>
      <c r="U34" s="20">
        <f>IFERROR(VLOOKUP(T34,PointsTable[],2,FALSE),0)</f>
        <v>0</v>
      </c>
      <c r="V34" s="20">
        <f>IFERROR(VLOOKUP(AthListMen[[#This Row],[CARD]],resres0120[],2,FALSE),0)</f>
        <v>27</v>
      </c>
      <c r="W34" s="20">
        <f>IFERROR(VLOOKUP(V34,PointsTable[],2,FALSE),0)</f>
        <v>4</v>
      </c>
      <c r="X34" s="20">
        <f>IFERROR(VLOOKUP(AthListMen[[#This Row],[CARD]],resres0121[],2,FALSE),0)</f>
        <v>31</v>
      </c>
      <c r="Y34" s="20">
        <f>IFERROR(VLOOKUP(X34,PointsTable[],2,FALSE),0)</f>
        <v>0</v>
      </c>
      <c r="Z34" s="20">
        <f>IFERROR(VLOOKUP(AthListMen[[#This Row],[CARD]],resres0122[],2,FALSE),0)</f>
        <v>0</v>
      </c>
      <c r="AA34" s="20">
        <f>IFERROR(VLOOKUP(Z34,PointsTable[],2,FALSE),0)</f>
        <v>0</v>
      </c>
      <c r="AB34" s="20">
        <f>IFERROR(VLOOKUP(AthListMen[[#This Row],[CARD]],resres0123[],2,FALSE),0)</f>
        <v>0</v>
      </c>
      <c r="AC34" s="21">
        <f>IFERROR(VLOOKUP(AB34,PointsTable[],2,FALSE),0)</f>
        <v>0</v>
      </c>
      <c r="AD34" s="20">
        <f>IFERROR(VLOOKUP(AthListMen[[#This Row],[CARD]],resres0139[],2,FALSE),0)</f>
        <v>18</v>
      </c>
      <c r="AE34" s="20">
        <f>IFERROR(VLOOKUP(AD34,PointsTable[],2,FALSE),0)</f>
        <v>13</v>
      </c>
      <c r="AF34" s="20">
        <f>IFERROR(VLOOKUP(AthListMen[[#This Row],[CARD]],resres0140[],2,FALSE),0)</f>
        <v>0</v>
      </c>
      <c r="AG34" s="20">
        <f>IFERROR(VLOOKUP(AF34,PointsTable[],2,FALSE),0)</f>
        <v>0</v>
      </c>
      <c r="AH34" s="20">
        <f>IFERROR(VLOOKUP(AthListMen[[#This Row],[CARD]],resres0141[],2,FALSE),0)</f>
        <v>15</v>
      </c>
      <c r="AI34" s="21">
        <f>IFERROR(VLOOKUP(AH34,PointsTable[],2,FALSE),0)</f>
        <v>16</v>
      </c>
    </row>
    <row r="35" spans="1:35" ht="18.75" x14ac:dyDescent="0.3">
      <c r="A35" s="18">
        <v>32</v>
      </c>
      <c r="B35">
        <v>65852</v>
      </c>
      <c r="C35" t="s">
        <v>238</v>
      </c>
      <c r="D35" t="s">
        <v>239</v>
      </c>
      <c r="E35" t="s">
        <v>217</v>
      </c>
      <c r="F35">
        <v>1999</v>
      </c>
      <c r="G35" s="26">
        <f>SUM(I35,K35,M35,O35,Q35,S35,U35,W35,Y35,AA35,AC35,AE35,AG35,AI35)</f>
        <v>75</v>
      </c>
      <c r="H35" s="19">
        <f>IFERROR(VLOOKUP(AthListMen[[#This Row],[CARD]],resres0095[],2,FALSE),0)</f>
        <v>11</v>
      </c>
      <c r="I35" s="20">
        <f>IFERROR(VLOOKUP(H35,PointsTable[],2,FALSE),0)</f>
        <v>24</v>
      </c>
      <c r="J35" s="20">
        <f>IFERROR(VLOOKUP(AthListMen[[#This Row],[CARD]],resres0096[],2,FALSE),0)</f>
        <v>0</v>
      </c>
      <c r="K35" s="20">
        <f>IFERROR(VLOOKUP(J35,PointsTable[],2,FALSE),0)</f>
        <v>0</v>
      </c>
      <c r="L35" s="20">
        <f>IFERROR(VLOOKUP(AthListMen[[#This Row],[CARD]],resres0296[],2,FALSE),0)</f>
        <v>0</v>
      </c>
      <c r="M35" s="20">
        <f>IFERROR(VLOOKUP(L35,PointsTable[],2,FALSE),0)</f>
        <v>0</v>
      </c>
      <c r="N35" s="20">
        <f>IFERROR(VLOOKUP(AthListMen[[#This Row],[CARD]],resres0097[],2,FALSE),0)</f>
        <v>0</v>
      </c>
      <c r="O35" s="21">
        <f>IFERROR(VLOOKUP(N35,PointsTable[],2,FALSE),0)</f>
        <v>0</v>
      </c>
      <c r="P35" s="19">
        <f>IFERROR(VLOOKUP(AthListMen[[#This Row],[CARD]],resres0113[],2,FALSE),0)</f>
        <v>24</v>
      </c>
      <c r="Q35" s="20">
        <f>IFERROR(VLOOKUP(P35,PointsTable[],2,FALSE),0)</f>
        <v>7</v>
      </c>
      <c r="R35" s="20">
        <f>IFERROR(VLOOKUP(AthListMen[[#This Row],[CARD]],resres0114[],2,FALSE),0)</f>
        <v>29</v>
      </c>
      <c r="S35" s="21">
        <f>IFERROR(VLOOKUP(R35,PointsTable[],2,FALSE),0)</f>
        <v>2</v>
      </c>
      <c r="T35" s="19">
        <f>IFERROR(VLOOKUP(AthListMen[[#This Row],[CARD]],resres0119[],2,FALSE),0)</f>
        <v>26</v>
      </c>
      <c r="U35" s="20">
        <f>IFERROR(VLOOKUP(T35,PointsTable[],2,FALSE),0)</f>
        <v>5</v>
      </c>
      <c r="V35" s="20">
        <f>IFERROR(VLOOKUP(AthListMen[[#This Row],[CARD]],resres0120[],2,FALSE),0)</f>
        <v>19</v>
      </c>
      <c r="W35" s="20">
        <f>IFERROR(VLOOKUP(V35,PointsTable[],2,FALSE),0)</f>
        <v>12</v>
      </c>
      <c r="X35" s="20">
        <f>IFERROR(VLOOKUP(AthListMen[[#This Row],[CARD]],resres0121[],2,FALSE),0)</f>
        <v>0</v>
      </c>
      <c r="Y35" s="20">
        <f>IFERROR(VLOOKUP(X35,PointsTable[],2,FALSE),0)</f>
        <v>0</v>
      </c>
      <c r="Z35" s="20">
        <f>IFERROR(VLOOKUP(AthListMen[[#This Row],[CARD]],resres0122[],2,FALSE),0)</f>
        <v>25</v>
      </c>
      <c r="AA35" s="20">
        <f>IFERROR(VLOOKUP(Z35,PointsTable[],2,FALSE),0)</f>
        <v>6</v>
      </c>
      <c r="AB35" s="20">
        <f>IFERROR(VLOOKUP(AthListMen[[#This Row],[CARD]],resres0123[],2,FALSE),0)</f>
        <v>0</v>
      </c>
      <c r="AC35" s="21">
        <f>IFERROR(VLOOKUP(AB35,PointsTable[],2,FALSE),0)</f>
        <v>0</v>
      </c>
      <c r="AD35" s="20">
        <f>IFERROR(VLOOKUP(AthListMen[[#This Row],[CARD]],resres0139[],2,FALSE),0)</f>
        <v>23</v>
      </c>
      <c r="AE35" s="20">
        <f>IFERROR(VLOOKUP(AD35,PointsTable[],2,FALSE),0)</f>
        <v>8</v>
      </c>
      <c r="AF35" s="20">
        <f>IFERROR(VLOOKUP(AthListMen[[#This Row],[CARD]],resres0140[],2,FALSE),0)</f>
        <v>20</v>
      </c>
      <c r="AG35" s="20">
        <f>IFERROR(VLOOKUP(AF35,PointsTable[],2,FALSE),0)</f>
        <v>11</v>
      </c>
      <c r="AH35" s="20">
        <f>IFERROR(VLOOKUP(AthListMen[[#This Row],[CARD]],resres0141[],2,FALSE),0)</f>
        <v>0</v>
      </c>
      <c r="AI35" s="21">
        <f>IFERROR(VLOOKUP(AH35,PointsTable[],2,FALSE),0)</f>
        <v>0</v>
      </c>
    </row>
    <row r="36" spans="1:35" ht="18.75" x14ac:dyDescent="0.3">
      <c r="A36" s="18">
        <v>33</v>
      </c>
      <c r="B36">
        <v>65257</v>
      </c>
      <c r="C36" t="s">
        <v>292</v>
      </c>
      <c r="D36" t="s">
        <v>293</v>
      </c>
      <c r="E36" t="s">
        <v>214</v>
      </c>
      <c r="F36">
        <v>2000</v>
      </c>
      <c r="G36" s="26">
        <f>SUM(I36,K36,M36,O36,Q36,S36,U36,W36,Y36,AA36,AC36,AE36,AG36,AI36)</f>
        <v>73</v>
      </c>
      <c r="H36" s="19">
        <f>IFERROR(VLOOKUP(AthListMen[[#This Row],[CARD]],resres0095[],2,FALSE),0)</f>
        <v>17</v>
      </c>
      <c r="I36" s="20">
        <f>IFERROR(VLOOKUP(H36,PointsTable[],2,FALSE),0)</f>
        <v>14</v>
      </c>
      <c r="J36" s="20">
        <f>IFERROR(VLOOKUP(AthListMen[[#This Row],[CARD]],resres0096[],2,FALSE),0)</f>
        <v>0</v>
      </c>
      <c r="K36" s="20">
        <f>IFERROR(VLOOKUP(J36,PointsTable[],2,FALSE),0)</f>
        <v>0</v>
      </c>
      <c r="L36" s="20">
        <f>IFERROR(VLOOKUP(AthListMen[[#This Row],[CARD]],resres0296[],2,FALSE),0)</f>
        <v>25</v>
      </c>
      <c r="M36" s="20">
        <f>IFERROR(VLOOKUP(L36,PointsTable[],2,FALSE),0)</f>
        <v>6</v>
      </c>
      <c r="N36" s="20">
        <f>IFERROR(VLOOKUP(AthListMen[[#This Row],[CARD]],resres0097[],2,FALSE),0)</f>
        <v>0</v>
      </c>
      <c r="O36" s="21">
        <f>IFERROR(VLOOKUP(N36,PointsTable[],2,FALSE),0)</f>
        <v>0</v>
      </c>
      <c r="P36" s="19">
        <f>IFERROR(VLOOKUP(AthListMen[[#This Row],[CARD]],resres0113[],2,FALSE),0)</f>
        <v>27</v>
      </c>
      <c r="Q36" s="20">
        <f>IFERROR(VLOOKUP(P36,PointsTable[],2,FALSE),0)</f>
        <v>4</v>
      </c>
      <c r="R36" s="20">
        <f>IFERROR(VLOOKUP(AthListMen[[#This Row],[CARD]],resres0114[],2,FALSE),0)</f>
        <v>24</v>
      </c>
      <c r="S36" s="21">
        <f>IFERROR(VLOOKUP(R36,PointsTable[],2,FALSE),0)</f>
        <v>7</v>
      </c>
      <c r="T36" s="19">
        <f>IFERROR(VLOOKUP(AthListMen[[#This Row],[CARD]],resres0119[],2,FALSE),0)</f>
        <v>13</v>
      </c>
      <c r="U36" s="20">
        <f>IFERROR(VLOOKUP(T36,PointsTable[],2,FALSE),0)</f>
        <v>20</v>
      </c>
      <c r="V36" s="20">
        <f>IFERROR(VLOOKUP(AthListMen[[#This Row],[CARD]],resres0120[],2,FALSE),0)</f>
        <v>24</v>
      </c>
      <c r="W36" s="20">
        <f>IFERROR(VLOOKUP(V36,PointsTable[],2,FALSE),0)</f>
        <v>7</v>
      </c>
      <c r="X36" s="20">
        <f>IFERROR(VLOOKUP(AthListMen[[#This Row],[CARD]],resres0121[],2,FALSE),0)</f>
        <v>23</v>
      </c>
      <c r="Y36" s="20">
        <f>IFERROR(VLOOKUP(X36,PointsTable[],2,FALSE),0)</f>
        <v>8</v>
      </c>
      <c r="Z36" s="20">
        <f>IFERROR(VLOOKUP(AthListMen[[#This Row],[CARD]],resres0122[],2,FALSE),0)</f>
        <v>0</v>
      </c>
      <c r="AA36" s="20">
        <f>IFERROR(VLOOKUP(Z36,PointsTable[],2,FALSE),0)</f>
        <v>0</v>
      </c>
      <c r="AB36" s="20">
        <f>IFERROR(VLOOKUP(AthListMen[[#This Row],[CARD]],resres0123[],2,FALSE),0)</f>
        <v>0</v>
      </c>
      <c r="AC36" s="21">
        <f>IFERROR(VLOOKUP(AB36,PointsTable[],2,FALSE),0)</f>
        <v>0</v>
      </c>
      <c r="AD36" s="20">
        <f>IFERROR(VLOOKUP(AthListMen[[#This Row],[CARD]],resres0139[],2,FALSE),0)</f>
        <v>0</v>
      </c>
      <c r="AE36" s="20">
        <f>IFERROR(VLOOKUP(AD36,PointsTable[],2,FALSE),0)</f>
        <v>0</v>
      </c>
      <c r="AF36" s="20">
        <f>IFERROR(VLOOKUP(AthListMen[[#This Row],[CARD]],resres0140[],2,FALSE),0)</f>
        <v>24</v>
      </c>
      <c r="AG36" s="20">
        <f>IFERROR(VLOOKUP(AF36,PointsTable[],2,FALSE),0)</f>
        <v>7</v>
      </c>
      <c r="AH36" s="20">
        <f>IFERROR(VLOOKUP(AthListMen[[#This Row],[CARD]],resres0141[],2,FALSE),0)</f>
        <v>0</v>
      </c>
      <c r="AI36" s="21">
        <f>IFERROR(VLOOKUP(AH36,PointsTable[],2,FALSE),0)</f>
        <v>0</v>
      </c>
    </row>
    <row r="37" spans="1:35" ht="18.75" x14ac:dyDescent="0.3">
      <c r="A37" s="18">
        <v>34</v>
      </c>
      <c r="B37">
        <v>67117</v>
      </c>
      <c r="C37" t="s">
        <v>311</v>
      </c>
      <c r="D37" t="s">
        <v>312</v>
      </c>
      <c r="E37" t="s">
        <v>232</v>
      </c>
      <c r="F37">
        <v>2000</v>
      </c>
      <c r="G37" s="26">
        <f>SUM(I37,K37,M37,O37,Q37,S37,U37,W37,Y37,AA37,AC37,AE37,AG37,AI37)</f>
        <v>70</v>
      </c>
      <c r="H37" s="19">
        <f>IFERROR(VLOOKUP(AthListMen[[#This Row],[CARD]],resres0095[],2,FALSE),0)</f>
        <v>22</v>
      </c>
      <c r="I37" s="20">
        <f>IFERROR(VLOOKUP(H37,PointsTable[],2,FALSE),0)</f>
        <v>9</v>
      </c>
      <c r="J37" s="20">
        <f>IFERROR(VLOOKUP(AthListMen[[#This Row],[CARD]],resres0096[],2,FALSE),0)</f>
        <v>0</v>
      </c>
      <c r="K37" s="20">
        <f>IFERROR(VLOOKUP(J37,PointsTable[],2,FALSE),0)</f>
        <v>0</v>
      </c>
      <c r="L37" s="20">
        <f>IFERROR(VLOOKUP(AthListMen[[#This Row],[CARD]],resres0296[],2,FALSE),0)</f>
        <v>36</v>
      </c>
      <c r="M37" s="20">
        <f>IFERROR(VLOOKUP(L37,PointsTable[],2,FALSE),0)</f>
        <v>0</v>
      </c>
      <c r="N37" s="20">
        <f>IFERROR(VLOOKUP(AthListMen[[#This Row],[CARD]],resres0097[],2,FALSE),0)</f>
        <v>0</v>
      </c>
      <c r="O37" s="21">
        <f>IFERROR(VLOOKUP(N37,PointsTable[],2,FALSE),0)</f>
        <v>0</v>
      </c>
      <c r="P37" s="19">
        <f>IFERROR(VLOOKUP(AthListMen[[#This Row],[CARD]],resres0113[],2,FALSE),0)</f>
        <v>23</v>
      </c>
      <c r="Q37" s="20">
        <f>IFERROR(VLOOKUP(P37,PointsTable[],2,FALSE),0)</f>
        <v>8</v>
      </c>
      <c r="R37" s="20">
        <f>IFERROR(VLOOKUP(AthListMen[[#This Row],[CARD]],resres0114[],2,FALSE),0)</f>
        <v>30</v>
      </c>
      <c r="S37" s="21">
        <f>IFERROR(VLOOKUP(R37,PointsTable[],2,FALSE),0)</f>
        <v>1</v>
      </c>
      <c r="T37" s="19">
        <f>IFERROR(VLOOKUP(AthListMen[[#This Row],[CARD]],resres0119[],2,FALSE),0)</f>
        <v>18</v>
      </c>
      <c r="U37" s="20">
        <f>IFERROR(VLOOKUP(T37,PointsTable[],2,FALSE),0)</f>
        <v>13</v>
      </c>
      <c r="V37" s="20">
        <f>IFERROR(VLOOKUP(AthListMen[[#This Row],[CARD]],resres0120[],2,FALSE),0)</f>
        <v>30</v>
      </c>
      <c r="W37" s="20">
        <f>IFERROR(VLOOKUP(V37,PointsTable[],2,FALSE),0)</f>
        <v>1</v>
      </c>
      <c r="X37" s="20">
        <f>IFERROR(VLOOKUP(AthListMen[[#This Row],[CARD]],resres0121[],2,FALSE),0)</f>
        <v>27</v>
      </c>
      <c r="Y37" s="20">
        <f>IFERROR(VLOOKUP(X37,PointsTable[],2,FALSE),0)</f>
        <v>4</v>
      </c>
      <c r="Z37" s="20">
        <f>IFERROR(VLOOKUP(AthListMen[[#This Row],[CARD]],resres0122[],2,FALSE),0)</f>
        <v>23</v>
      </c>
      <c r="AA37" s="20">
        <f>IFERROR(VLOOKUP(Z37,PointsTable[],2,FALSE),0)</f>
        <v>8</v>
      </c>
      <c r="AB37" s="20">
        <v>23</v>
      </c>
      <c r="AC37" s="21">
        <f>IFERROR(VLOOKUP(AB37,PointsTable[],2,FALSE),0)</f>
        <v>8</v>
      </c>
      <c r="AD37" s="20">
        <f>IFERROR(VLOOKUP(AthListMen[[#This Row],[CARD]],resres0139[],2,FALSE),0)</f>
        <v>25</v>
      </c>
      <c r="AE37" s="20">
        <f>IFERROR(VLOOKUP(AD37,PointsTable[],2,FALSE),0)</f>
        <v>6</v>
      </c>
      <c r="AF37" s="20">
        <f>IFERROR(VLOOKUP(AthListMen[[#This Row],[CARD]],resres0140[],2,FALSE),0)</f>
        <v>23</v>
      </c>
      <c r="AG37" s="20">
        <f>IFERROR(VLOOKUP(AF37,PointsTable[],2,FALSE),0)</f>
        <v>8</v>
      </c>
      <c r="AH37" s="20">
        <f>IFERROR(VLOOKUP(AthListMen[[#This Row],[CARD]],resres0141[],2,FALSE),0)</f>
        <v>27</v>
      </c>
      <c r="AI37" s="21">
        <f>IFERROR(VLOOKUP(AH37,PointsTable[],2,FALSE),0)</f>
        <v>4</v>
      </c>
    </row>
    <row r="38" spans="1:35" ht="18.75" x14ac:dyDescent="0.3">
      <c r="A38" s="18">
        <v>34</v>
      </c>
      <c r="B38">
        <v>69411</v>
      </c>
      <c r="C38" t="s">
        <v>364</v>
      </c>
      <c r="D38" t="s">
        <v>365</v>
      </c>
      <c r="E38" t="s">
        <v>214</v>
      </c>
      <c r="F38">
        <v>2000</v>
      </c>
      <c r="G38" s="26">
        <f>SUM(I38,K38,M38,O38,Q38,S38,U38,W38,Y38,AA38,AC38,AE38,AG38,AI38)</f>
        <v>70</v>
      </c>
      <c r="H38" s="19">
        <f>IFERROR(VLOOKUP(AthListMen[[#This Row],[CARD]],resres0095[],2,FALSE),0)</f>
        <v>19</v>
      </c>
      <c r="I38" s="20">
        <f>IFERROR(VLOOKUP(H38,PointsTable[],2,FALSE),0)</f>
        <v>12</v>
      </c>
      <c r="J38" s="20">
        <f>IFERROR(VLOOKUP(AthListMen[[#This Row],[CARD]],resres0096[],2,FALSE),0)</f>
        <v>0</v>
      </c>
      <c r="K38" s="20">
        <f>IFERROR(VLOOKUP(J38,PointsTable[],2,FALSE),0)</f>
        <v>0</v>
      </c>
      <c r="L38" s="20">
        <f>IFERROR(VLOOKUP(AthListMen[[#This Row],[CARD]],resres0296[],2,FALSE),0)</f>
        <v>27</v>
      </c>
      <c r="M38" s="20">
        <f>IFERROR(VLOOKUP(L38,PointsTable[],2,FALSE),0)</f>
        <v>4</v>
      </c>
      <c r="N38" s="20">
        <f>IFERROR(VLOOKUP(AthListMen[[#This Row],[CARD]],resres0097[],2,FALSE),0)</f>
        <v>16</v>
      </c>
      <c r="O38" s="21">
        <f>IFERROR(VLOOKUP(N38,PointsTable[],2,FALSE),0)</f>
        <v>15</v>
      </c>
      <c r="P38" s="19">
        <f>IFERROR(VLOOKUP(AthListMen[[#This Row],[CARD]],resres0113[],2,FALSE),0)</f>
        <v>28</v>
      </c>
      <c r="Q38" s="20">
        <f>IFERROR(VLOOKUP(P38,PointsTable[],2,FALSE),0)</f>
        <v>3</v>
      </c>
      <c r="R38" s="20">
        <f>IFERROR(VLOOKUP(AthListMen[[#This Row],[CARD]],resres0114[],2,FALSE),0)</f>
        <v>26</v>
      </c>
      <c r="S38" s="21">
        <f>IFERROR(VLOOKUP(R38,PointsTable[],2,FALSE),0)</f>
        <v>5</v>
      </c>
      <c r="T38" s="19">
        <f>IFERROR(VLOOKUP(AthListMen[[#This Row],[CARD]],resres0119[],2,FALSE),0)</f>
        <v>0</v>
      </c>
      <c r="U38" s="20">
        <f>IFERROR(VLOOKUP(T38,PointsTable[],2,FALSE),0)</f>
        <v>0</v>
      </c>
      <c r="V38" s="20">
        <f>IFERROR(VLOOKUP(AthListMen[[#This Row],[CARD]],resres0120[],2,FALSE),0)</f>
        <v>0</v>
      </c>
      <c r="W38" s="20">
        <f>IFERROR(VLOOKUP(V38,PointsTable[],2,FALSE),0)</f>
        <v>0</v>
      </c>
      <c r="X38" s="20">
        <f>IFERROR(VLOOKUP(AthListMen[[#This Row],[CARD]],resres0121[],2,FALSE),0)</f>
        <v>0</v>
      </c>
      <c r="Y38" s="20">
        <f>IFERROR(VLOOKUP(X38,PointsTable[],2,FALSE),0)</f>
        <v>0</v>
      </c>
      <c r="Z38" s="20">
        <f>IFERROR(VLOOKUP(AthListMen[[#This Row],[CARD]],resres0122[],2,FALSE),0)</f>
        <v>28</v>
      </c>
      <c r="AA38" s="20">
        <f>IFERROR(VLOOKUP(Z38,PointsTable[],2,FALSE),0)</f>
        <v>3</v>
      </c>
      <c r="AB38" s="20">
        <v>16</v>
      </c>
      <c r="AC38" s="21">
        <f>IFERROR(VLOOKUP(AB38,PointsTable[],2,FALSE),0)</f>
        <v>15</v>
      </c>
      <c r="AD38" s="20">
        <f>IFERROR(VLOOKUP(AthListMen[[#This Row],[CARD]],resres0139[],2,FALSE),0)</f>
        <v>0</v>
      </c>
      <c r="AE38" s="20">
        <f>IFERROR(VLOOKUP(AD38,PointsTable[],2,FALSE),0)</f>
        <v>0</v>
      </c>
      <c r="AF38" s="20">
        <f>IFERROR(VLOOKUP(AthListMen[[#This Row],[CARD]],resres0140[],2,FALSE),0)</f>
        <v>0</v>
      </c>
      <c r="AG38" s="20">
        <f>IFERROR(VLOOKUP(AF38,PointsTable[],2,FALSE),0)</f>
        <v>0</v>
      </c>
      <c r="AH38" s="20">
        <f>IFERROR(VLOOKUP(AthListMen[[#This Row],[CARD]],resres0141[],2,FALSE),0)</f>
        <v>18</v>
      </c>
      <c r="AI38" s="21">
        <f>IFERROR(VLOOKUP(AH38,PointsTable[],2,FALSE),0)</f>
        <v>13</v>
      </c>
    </row>
    <row r="39" spans="1:35" ht="18.75" x14ac:dyDescent="0.3">
      <c r="A39" s="18">
        <v>34</v>
      </c>
      <c r="B39">
        <v>65053</v>
      </c>
      <c r="C39" t="s">
        <v>227</v>
      </c>
      <c r="D39" t="s">
        <v>226</v>
      </c>
      <c r="E39" t="s">
        <v>211</v>
      </c>
      <c r="F39">
        <v>2000</v>
      </c>
      <c r="G39" s="26">
        <f>SUM(I39,K39,M39,O39,Q39,S39,U39,W39,Y39,AA39,AC39,AE39,AG39,AI39)</f>
        <v>70</v>
      </c>
      <c r="H39" s="19">
        <f>IFERROR(VLOOKUP(AthListMen[[#This Row],[CARD]],resres0095[],2,FALSE),0)</f>
        <v>0</v>
      </c>
      <c r="I39" s="20">
        <f>IFERROR(VLOOKUP(H39,PointsTable[],2,FALSE),0)</f>
        <v>0</v>
      </c>
      <c r="J39" s="20">
        <f>IFERROR(VLOOKUP(AthListMen[[#This Row],[CARD]],resres0096[],2,FALSE),0)</f>
        <v>0</v>
      </c>
      <c r="K39" s="20">
        <f>IFERROR(VLOOKUP(J39,PointsTable[],2,FALSE),0)</f>
        <v>0</v>
      </c>
      <c r="L39" s="20">
        <f>IFERROR(VLOOKUP(AthListMen[[#This Row],[CARD]],resres0296[],2,FALSE),0)</f>
        <v>0</v>
      </c>
      <c r="M39" s="20">
        <f>IFERROR(VLOOKUP(L39,PointsTable[],2,FALSE),0)</f>
        <v>0</v>
      </c>
      <c r="N39" s="20">
        <f>IFERROR(VLOOKUP(AthListMen[[#This Row],[CARD]],resres0097[],2,FALSE),0)</f>
        <v>0</v>
      </c>
      <c r="O39" s="21">
        <f>IFERROR(VLOOKUP(N39,PointsTable[],2,FALSE),0)</f>
        <v>0</v>
      </c>
      <c r="P39" s="19">
        <f>IFERROR(VLOOKUP(AthListMen[[#This Row],[CARD]],resres0113[],2,FALSE),0)</f>
        <v>0</v>
      </c>
      <c r="Q39" s="20">
        <f>IFERROR(VLOOKUP(P39,PointsTable[],2,FALSE),0)</f>
        <v>0</v>
      </c>
      <c r="R39" s="20">
        <f>IFERROR(VLOOKUP(AthListMen[[#This Row],[CARD]],resres0114[],2,FALSE),0)</f>
        <v>0</v>
      </c>
      <c r="S39" s="21">
        <f>IFERROR(VLOOKUP(R39,PointsTable[],2,FALSE),0)</f>
        <v>0</v>
      </c>
      <c r="T39" s="19">
        <f>IFERROR(VLOOKUP(AthListMen[[#This Row],[CARD]],resres0119[],2,FALSE),0)</f>
        <v>21</v>
      </c>
      <c r="U39" s="20">
        <f>IFERROR(VLOOKUP(T39,PointsTable[],2,FALSE),0)</f>
        <v>10</v>
      </c>
      <c r="V39" s="20">
        <f>IFERROR(VLOOKUP(AthListMen[[#This Row],[CARD]],resres0120[],2,FALSE),0)</f>
        <v>25</v>
      </c>
      <c r="W39" s="20">
        <f>IFERROR(VLOOKUP(V39,PointsTable[],2,FALSE),0)</f>
        <v>6</v>
      </c>
      <c r="X39" s="20">
        <f>IFERROR(VLOOKUP(AthListMen[[#This Row],[CARD]],resres0121[],2,FALSE),0)</f>
        <v>26</v>
      </c>
      <c r="Y39" s="20">
        <f>IFERROR(VLOOKUP(X39,PointsTable[],2,FALSE),0)</f>
        <v>5</v>
      </c>
      <c r="Z39" s="20">
        <f>IFERROR(VLOOKUP(AthListMen[[#This Row],[CARD]],resres0122[],2,FALSE),0)</f>
        <v>14</v>
      </c>
      <c r="AA39" s="20">
        <f>IFERROR(VLOOKUP(Z39,PointsTable[],2,FALSE),0)</f>
        <v>18</v>
      </c>
      <c r="AB39" s="20">
        <f>IFERROR(VLOOKUP(AthListMen[[#This Row],[CARD]],resres0123[],2,FALSE),0)</f>
        <v>0</v>
      </c>
      <c r="AC39" s="21">
        <f>IFERROR(VLOOKUP(AB39,PointsTable[],2,FALSE),0)</f>
        <v>0</v>
      </c>
      <c r="AD39" s="20">
        <f>IFERROR(VLOOKUP(AthListMen[[#This Row],[CARD]],resres0139[],2,FALSE),0)</f>
        <v>26</v>
      </c>
      <c r="AE39" s="20">
        <f>IFERROR(VLOOKUP(AD39,PointsTable[],2,FALSE),0)</f>
        <v>5</v>
      </c>
      <c r="AF39" s="20">
        <f>IFERROR(VLOOKUP(AthListMen[[#This Row],[CARD]],resres0140[],2,FALSE),0)</f>
        <v>0</v>
      </c>
      <c r="AG39" s="20">
        <f>IFERROR(VLOOKUP(AF39,PointsTable[],2,FALSE),0)</f>
        <v>0</v>
      </c>
      <c r="AH39" s="20">
        <f>IFERROR(VLOOKUP(AthListMen[[#This Row],[CARD]],resres0141[],2,FALSE),0)</f>
        <v>10</v>
      </c>
      <c r="AI39" s="21">
        <f>IFERROR(VLOOKUP(AH39,PointsTable[],2,FALSE),0)</f>
        <v>26</v>
      </c>
    </row>
    <row r="40" spans="1:35" ht="18.75" x14ac:dyDescent="0.3">
      <c r="A40" s="18">
        <v>37</v>
      </c>
      <c r="B40">
        <v>67399</v>
      </c>
      <c r="C40" t="s">
        <v>324</v>
      </c>
      <c r="D40" t="s">
        <v>325</v>
      </c>
      <c r="E40" t="s">
        <v>249</v>
      </c>
      <c r="F40">
        <v>2000</v>
      </c>
      <c r="G40" s="26">
        <f>SUM(I40,K40,M40,O40,Q40,S40,U40,W40,Y40,AA40,AC40,AE40,AG40,AI40)</f>
        <v>53</v>
      </c>
      <c r="H40" s="19">
        <f>IFERROR(VLOOKUP(AthListMen[[#This Row],[CARD]],resres0095[],2,FALSE),0)</f>
        <v>26</v>
      </c>
      <c r="I40" s="20">
        <f>IFERROR(VLOOKUP(H40,PointsTable[],2,FALSE),0)</f>
        <v>5</v>
      </c>
      <c r="J40" s="20">
        <f>IFERROR(VLOOKUP(AthListMen[[#This Row],[CARD]],resres0096[],2,FALSE),0)</f>
        <v>18</v>
      </c>
      <c r="K40" s="20">
        <f>IFERROR(VLOOKUP(J40,PointsTable[],2,FALSE),0)</f>
        <v>13</v>
      </c>
      <c r="L40" s="20">
        <f>IFERROR(VLOOKUP(AthListMen[[#This Row],[CARD]],resres0296[],2,FALSE),0)</f>
        <v>34</v>
      </c>
      <c r="M40" s="20">
        <f>IFERROR(VLOOKUP(L40,PointsTable[],2,FALSE),0)</f>
        <v>0</v>
      </c>
      <c r="N40" s="20">
        <f>IFERROR(VLOOKUP(AthListMen[[#This Row],[CARD]],resres0097[],2,FALSE),0)</f>
        <v>21</v>
      </c>
      <c r="O40" s="21">
        <f>IFERROR(VLOOKUP(N40,PointsTable[],2,FALSE),0)</f>
        <v>10</v>
      </c>
      <c r="P40" s="19">
        <f>IFERROR(VLOOKUP(AthListMen[[#This Row],[CARD]],resres0113[],2,FALSE),0)</f>
        <v>30</v>
      </c>
      <c r="Q40" s="20">
        <f>IFERROR(VLOOKUP(P40,PointsTable[],2,FALSE),0)</f>
        <v>1</v>
      </c>
      <c r="R40" s="20">
        <f>IFERROR(VLOOKUP(AthListMen[[#This Row],[CARD]],resres0114[],2,FALSE),0)</f>
        <v>31</v>
      </c>
      <c r="S40" s="21">
        <f>IFERROR(VLOOKUP(R40,PointsTable[],2,FALSE),0)</f>
        <v>0</v>
      </c>
      <c r="T40" s="19">
        <f>IFERROR(VLOOKUP(AthListMen[[#This Row],[CARD]],resres0119[],2,FALSE),0)</f>
        <v>32</v>
      </c>
      <c r="U40" s="20">
        <f>IFERROR(VLOOKUP(T40,PointsTable[],2,FALSE),0)</f>
        <v>0</v>
      </c>
      <c r="V40" s="20">
        <f>IFERROR(VLOOKUP(AthListMen[[#This Row],[CARD]],resres0120[],2,FALSE),0)</f>
        <v>33</v>
      </c>
      <c r="W40" s="20">
        <f>IFERROR(VLOOKUP(V40,PointsTable[],2,FALSE),0)</f>
        <v>0</v>
      </c>
      <c r="X40" s="20">
        <f>IFERROR(VLOOKUP(AthListMen[[#This Row],[CARD]],resres0121[],2,FALSE),0)</f>
        <v>30</v>
      </c>
      <c r="Y40" s="20">
        <f>IFERROR(VLOOKUP(X40,PointsTable[],2,FALSE),0)</f>
        <v>1</v>
      </c>
      <c r="Z40" s="20">
        <f>IFERROR(VLOOKUP(AthListMen[[#This Row],[CARD]],resres0122[],2,FALSE),0)</f>
        <v>27</v>
      </c>
      <c r="AA40" s="20">
        <f>IFERROR(VLOOKUP(Z40,PointsTable[],2,FALSE),0)</f>
        <v>4</v>
      </c>
      <c r="AB40" s="20">
        <f>IFERROR(VLOOKUP(AthListMen[[#This Row],[CARD]],resres0123[],2,FALSE),0)</f>
        <v>0</v>
      </c>
      <c r="AC40" s="21">
        <f>IFERROR(VLOOKUP(AB40,PointsTable[],2,FALSE),0)</f>
        <v>0</v>
      </c>
      <c r="AD40" s="20">
        <f>IFERROR(VLOOKUP(AthListMen[[#This Row],[CARD]],resres0139[],2,FALSE),0)</f>
        <v>30</v>
      </c>
      <c r="AE40" s="20">
        <f>IFERROR(VLOOKUP(AD40,PointsTable[],2,FALSE),0)</f>
        <v>1</v>
      </c>
      <c r="AF40" s="20">
        <f>IFERROR(VLOOKUP(AthListMen[[#This Row],[CARD]],resres0140[],2,FALSE),0)</f>
        <v>27</v>
      </c>
      <c r="AG40" s="20">
        <f>IFERROR(VLOOKUP(AF40,PointsTable[],2,FALSE),0)</f>
        <v>4</v>
      </c>
      <c r="AH40" s="20">
        <f>IFERROR(VLOOKUP(AthListMen[[#This Row],[CARD]],resres0141[],2,FALSE),0)</f>
        <v>17</v>
      </c>
      <c r="AI40" s="21">
        <f>IFERROR(VLOOKUP(AH40,PointsTable[],2,FALSE),0)</f>
        <v>14</v>
      </c>
    </row>
    <row r="41" spans="1:35" ht="18.75" x14ac:dyDescent="0.3">
      <c r="A41" s="18">
        <v>38</v>
      </c>
      <c r="B41">
        <v>65590</v>
      </c>
      <c r="C41" t="s">
        <v>225</v>
      </c>
      <c r="D41" t="s">
        <v>373</v>
      </c>
      <c r="E41" t="s">
        <v>211</v>
      </c>
      <c r="F41">
        <v>2000</v>
      </c>
      <c r="G41" s="26">
        <f>SUM(I41,K41,M41,O41,Q41,S41,U41,W41,Y41,AA41,AC41,AE41,AG41,AI41)</f>
        <v>32</v>
      </c>
      <c r="H41" s="19">
        <f>IFERROR(VLOOKUP(AthListMen[[#This Row],[CARD]],resres0095[],2,FALSE),0)</f>
        <v>25</v>
      </c>
      <c r="I41" s="20">
        <f>IFERROR(VLOOKUP(H41,PointsTable[],2,FALSE),0)</f>
        <v>6</v>
      </c>
      <c r="J41" s="20">
        <f>IFERROR(VLOOKUP(AthListMen[[#This Row],[CARD]],resres0096[],2,FALSE),0)</f>
        <v>24</v>
      </c>
      <c r="K41" s="20">
        <f>IFERROR(VLOOKUP(J41,PointsTable[],2,FALSE),0)</f>
        <v>7</v>
      </c>
      <c r="L41" s="20">
        <f>IFERROR(VLOOKUP(AthListMen[[#This Row],[CARD]],resres0296[],2,FALSE),0)</f>
        <v>26</v>
      </c>
      <c r="M41" s="20">
        <f>IFERROR(VLOOKUP(L41,PointsTable[],2,FALSE),0)</f>
        <v>5</v>
      </c>
      <c r="N41" s="20">
        <f>IFERROR(VLOOKUP(AthListMen[[#This Row],[CARD]],resres0097[],2,FALSE),0)</f>
        <v>17</v>
      </c>
      <c r="O41" s="21">
        <f>IFERROR(VLOOKUP(N41,PointsTable[],2,FALSE),0)</f>
        <v>14</v>
      </c>
      <c r="P41" s="19">
        <f>IFERROR(VLOOKUP(AthListMen[[#This Row],[CARD]],resres0113[],2,FALSE),0)</f>
        <v>0</v>
      </c>
      <c r="Q41" s="20">
        <f>IFERROR(VLOOKUP(P41,PointsTable[],2,FALSE),0)</f>
        <v>0</v>
      </c>
      <c r="R41" s="20">
        <f>IFERROR(VLOOKUP(AthListMen[[#This Row],[CARD]],resres0114[],2,FALSE),0)</f>
        <v>0</v>
      </c>
      <c r="S41" s="21">
        <f>IFERROR(VLOOKUP(R41,PointsTable[],2,FALSE),0)</f>
        <v>0</v>
      </c>
      <c r="T41" s="19">
        <f>IFERROR(VLOOKUP(AthListMen[[#This Row],[CARD]],resres0119[],2,FALSE),0)</f>
        <v>0</v>
      </c>
      <c r="U41" s="20">
        <f>IFERROR(VLOOKUP(T41,PointsTable[],2,FALSE),0)</f>
        <v>0</v>
      </c>
      <c r="V41" s="20">
        <f>IFERROR(VLOOKUP(AthListMen[[#This Row],[CARD]],resres0120[],2,FALSE),0)</f>
        <v>0</v>
      </c>
      <c r="W41" s="20">
        <f>IFERROR(VLOOKUP(V41,PointsTable[],2,FALSE),0)</f>
        <v>0</v>
      </c>
      <c r="X41" s="20">
        <f>IFERROR(VLOOKUP(AthListMen[[#This Row],[CARD]],resres0121[],2,FALSE),0)</f>
        <v>0</v>
      </c>
      <c r="Y41" s="20">
        <f>IFERROR(VLOOKUP(X41,PointsTable[],2,FALSE),0)</f>
        <v>0</v>
      </c>
      <c r="Z41" s="20">
        <f>IFERROR(VLOOKUP(AthListMen[[#This Row],[CARD]],resres0122[],2,FALSE),0)</f>
        <v>0</v>
      </c>
      <c r="AA41" s="20">
        <f>IFERROR(VLOOKUP(Z41,PointsTable[],2,FALSE),0)</f>
        <v>0</v>
      </c>
      <c r="AB41" s="20">
        <f>IFERROR(VLOOKUP(AthListMen[[#This Row],[CARD]],resres0123[],2,FALSE),0)</f>
        <v>0</v>
      </c>
      <c r="AC41" s="21">
        <f>IFERROR(VLOOKUP(AB41,PointsTable[],2,FALSE),0)</f>
        <v>0</v>
      </c>
      <c r="AD41" s="20">
        <f>IFERROR(VLOOKUP(AthListMen[[#This Row],[CARD]],resres0139[],2,FALSE),0)</f>
        <v>0</v>
      </c>
      <c r="AE41" s="20">
        <f>IFERROR(VLOOKUP(AD41,PointsTable[],2,FALSE),0)</f>
        <v>0</v>
      </c>
      <c r="AF41" s="20">
        <f>IFERROR(VLOOKUP(AthListMen[[#This Row],[CARD]],resres0140[],2,FALSE),0)</f>
        <v>0</v>
      </c>
      <c r="AG41" s="20">
        <f>IFERROR(VLOOKUP(AF41,PointsTable[],2,FALSE),0)</f>
        <v>0</v>
      </c>
      <c r="AH41" s="20">
        <f>IFERROR(VLOOKUP(AthListMen[[#This Row],[CARD]],resres0141[],2,FALSE),0)</f>
        <v>0</v>
      </c>
      <c r="AI41" s="21">
        <f>IFERROR(VLOOKUP(AH41,PointsTable[],2,FALSE),0)</f>
        <v>0</v>
      </c>
    </row>
    <row r="42" spans="1:35" ht="18.75" x14ac:dyDescent="0.3">
      <c r="A42" s="18">
        <v>39</v>
      </c>
      <c r="B42">
        <v>70162</v>
      </c>
      <c r="C42" t="s">
        <v>329</v>
      </c>
      <c r="D42" t="s">
        <v>330</v>
      </c>
      <c r="E42" t="s">
        <v>217</v>
      </c>
      <c r="F42">
        <v>1999</v>
      </c>
      <c r="G42" s="26">
        <f>SUM(I42,K42,M42,O42,Q42,S42,U42,W42,Y42,AA42,AC42,AE42,AG42,AI42)</f>
        <v>28</v>
      </c>
      <c r="H42" s="19">
        <f>IFERROR(VLOOKUP(AthListMen[[#This Row],[CARD]],resres0095[],2,FALSE),0)</f>
        <v>28</v>
      </c>
      <c r="I42" s="20">
        <f>IFERROR(VLOOKUP(H42,PointsTable[],2,FALSE),0)</f>
        <v>3</v>
      </c>
      <c r="J42" s="20">
        <f>IFERROR(VLOOKUP(AthListMen[[#This Row],[CARD]],resres0096[],2,FALSE),0)</f>
        <v>14</v>
      </c>
      <c r="K42" s="20">
        <f>IFERROR(VLOOKUP(J42,PointsTable[],2,FALSE),0)</f>
        <v>18</v>
      </c>
      <c r="L42" s="20">
        <f>IFERROR(VLOOKUP(AthListMen[[#This Row],[CARD]],resres0296[],2,FALSE),0)</f>
        <v>38</v>
      </c>
      <c r="M42" s="20">
        <f>IFERROR(VLOOKUP(L42,PointsTable[],2,FALSE),0)</f>
        <v>0</v>
      </c>
      <c r="N42" s="20">
        <f>IFERROR(VLOOKUP(AthListMen[[#This Row],[CARD]],resres0097[],2,FALSE),0)</f>
        <v>26</v>
      </c>
      <c r="O42" s="21">
        <f>IFERROR(VLOOKUP(N42,PointsTable[],2,FALSE),0)</f>
        <v>5</v>
      </c>
      <c r="P42" s="19">
        <f>IFERROR(VLOOKUP(AthListMen[[#This Row],[CARD]],resres0113[],2,FALSE),0)</f>
        <v>34</v>
      </c>
      <c r="Q42" s="20">
        <f>IFERROR(VLOOKUP(P42,PointsTable[],2,FALSE),0)</f>
        <v>0</v>
      </c>
      <c r="R42" s="20">
        <f>IFERROR(VLOOKUP(AthListMen[[#This Row],[CARD]],resres0114[],2,FALSE),0)</f>
        <v>0</v>
      </c>
      <c r="S42" s="21">
        <f>IFERROR(VLOOKUP(R42,PointsTable[],2,FALSE),0)</f>
        <v>0</v>
      </c>
      <c r="T42" s="19">
        <f>IFERROR(VLOOKUP(AthListMen[[#This Row],[CARD]],resres0119[],2,FALSE),0)</f>
        <v>0</v>
      </c>
      <c r="U42" s="20">
        <f>IFERROR(VLOOKUP(T42,PointsTable[],2,FALSE),0)</f>
        <v>0</v>
      </c>
      <c r="V42" s="20">
        <f>IFERROR(VLOOKUP(AthListMen[[#This Row],[CARD]],resres0120[],2,FALSE),0)</f>
        <v>43</v>
      </c>
      <c r="W42" s="20">
        <f>IFERROR(VLOOKUP(V42,PointsTable[],2,FALSE),0)</f>
        <v>0</v>
      </c>
      <c r="X42" s="20">
        <f>IFERROR(VLOOKUP(AthListMen[[#This Row],[CARD]],resres0121[],2,FALSE),0)</f>
        <v>37</v>
      </c>
      <c r="Y42" s="20">
        <f>IFERROR(VLOOKUP(X42,PointsTable[],2,FALSE),0)</f>
        <v>0</v>
      </c>
      <c r="Z42" s="20">
        <f>IFERROR(VLOOKUP(AthListMen[[#This Row],[CARD]],resres0122[],2,FALSE),0)</f>
        <v>0</v>
      </c>
      <c r="AA42" s="20">
        <f>IFERROR(VLOOKUP(Z42,PointsTable[],2,FALSE),0)</f>
        <v>0</v>
      </c>
      <c r="AB42" s="20">
        <f>IFERROR(VLOOKUP(AthListMen[[#This Row],[CARD]],resres0123[],2,FALSE),0)</f>
        <v>0</v>
      </c>
      <c r="AC42" s="21">
        <f>IFERROR(VLOOKUP(AB42,PointsTable[],2,FALSE),0)</f>
        <v>0</v>
      </c>
      <c r="AD42" s="20">
        <f>IFERROR(VLOOKUP(AthListMen[[#This Row],[CARD]],resres0139[],2,FALSE),0)</f>
        <v>40</v>
      </c>
      <c r="AE42" s="20">
        <f>IFERROR(VLOOKUP(AD42,PointsTable[],2,FALSE),0)</f>
        <v>0</v>
      </c>
      <c r="AF42" s="20">
        <f>IFERROR(VLOOKUP(AthListMen[[#This Row],[CARD]],resres0140[],2,FALSE),0)</f>
        <v>0</v>
      </c>
      <c r="AG42" s="20">
        <f>IFERROR(VLOOKUP(AF42,PointsTable[],2,FALSE),0)</f>
        <v>0</v>
      </c>
      <c r="AH42" s="20">
        <f>IFERROR(VLOOKUP(AthListMen[[#This Row],[CARD]],resres0141[],2,FALSE),0)</f>
        <v>29</v>
      </c>
      <c r="AI42" s="21">
        <f>IFERROR(VLOOKUP(AH42,PointsTable[],2,FALSE),0)</f>
        <v>2</v>
      </c>
    </row>
    <row r="43" spans="1:35" ht="18.75" x14ac:dyDescent="0.3">
      <c r="A43" s="18">
        <v>39</v>
      </c>
      <c r="B43">
        <v>65249</v>
      </c>
      <c r="C43" t="s">
        <v>247</v>
      </c>
      <c r="D43" t="s">
        <v>291</v>
      </c>
      <c r="E43" t="s">
        <v>232</v>
      </c>
      <c r="F43">
        <v>1999</v>
      </c>
      <c r="G43" s="26">
        <f>SUM(I43,K43,M43,O43,Q43,S43,U43,W43,Y43,AA43,AC43,AE43,AG43,AI43)</f>
        <v>28</v>
      </c>
      <c r="H43" s="19">
        <f>IFERROR(VLOOKUP(AthListMen[[#This Row],[CARD]],resres0095[],2,FALSE),0)</f>
        <v>27</v>
      </c>
      <c r="I43" s="20">
        <f>IFERROR(VLOOKUP(H43,PointsTable[],2,FALSE),0)</f>
        <v>4</v>
      </c>
      <c r="J43" s="20">
        <f>IFERROR(VLOOKUP(AthListMen[[#This Row],[CARD]],resres0096[],2,FALSE),0)</f>
        <v>0</v>
      </c>
      <c r="K43" s="20">
        <f>IFERROR(VLOOKUP(J43,PointsTable[],2,FALSE),0)</f>
        <v>0</v>
      </c>
      <c r="L43" s="20">
        <f>IFERROR(VLOOKUP(AthListMen[[#This Row],[CARD]],resres0296[],2,FALSE),0)</f>
        <v>37</v>
      </c>
      <c r="M43" s="20">
        <f>IFERROR(VLOOKUP(L43,PointsTable[],2,FALSE),0)</f>
        <v>0</v>
      </c>
      <c r="N43" s="20">
        <f>IFERROR(VLOOKUP(AthListMen[[#This Row],[CARD]],resres0097[],2,FALSE),0)</f>
        <v>0</v>
      </c>
      <c r="O43" s="21">
        <f>IFERROR(VLOOKUP(N43,PointsTable[],2,FALSE),0)</f>
        <v>0</v>
      </c>
      <c r="P43" s="19">
        <f>IFERROR(VLOOKUP(AthListMen[[#This Row],[CARD]],resres0113[],2,FALSE),0)</f>
        <v>0</v>
      </c>
      <c r="Q43" s="20">
        <f>IFERROR(VLOOKUP(P43,PointsTable[],2,FALSE),0)</f>
        <v>0</v>
      </c>
      <c r="R43" s="20">
        <f>IFERROR(VLOOKUP(AthListMen[[#This Row],[CARD]],resres0114[],2,FALSE),0)</f>
        <v>0</v>
      </c>
      <c r="S43" s="21">
        <f>IFERROR(VLOOKUP(R43,PointsTable[],2,FALSE),0)</f>
        <v>0</v>
      </c>
      <c r="T43" s="19">
        <f>IFERROR(VLOOKUP(AthListMen[[#This Row],[CARD]],resres0119[],2,FALSE),0)</f>
        <v>36</v>
      </c>
      <c r="U43" s="20">
        <f>IFERROR(VLOOKUP(T43,PointsTable[],2,FALSE),0)</f>
        <v>0</v>
      </c>
      <c r="V43" s="20">
        <f>IFERROR(VLOOKUP(AthListMen[[#This Row],[CARD]],resres0120[],2,FALSE),0)</f>
        <v>36</v>
      </c>
      <c r="W43" s="20">
        <f>IFERROR(VLOOKUP(V43,PointsTable[],2,FALSE),0)</f>
        <v>0</v>
      </c>
      <c r="X43" s="20">
        <f>IFERROR(VLOOKUP(AthListMen[[#This Row],[CARD]],resres0121[],2,FALSE),0)</f>
        <v>46</v>
      </c>
      <c r="Y43" s="20">
        <f>IFERROR(VLOOKUP(X43,PointsTable[],2,FALSE),0)</f>
        <v>0</v>
      </c>
      <c r="Z43" s="20">
        <f>IFERROR(VLOOKUP(AthListMen[[#This Row],[CARD]],resres0122[],2,FALSE),0)</f>
        <v>26</v>
      </c>
      <c r="AA43" s="20">
        <f>IFERROR(VLOOKUP(Z43,PointsTable[],2,FALSE),0)</f>
        <v>5</v>
      </c>
      <c r="AB43" s="20">
        <v>19</v>
      </c>
      <c r="AC43" s="21">
        <f>IFERROR(VLOOKUP(AB43,PointsTable[],2,FALSE),0)</f>
        <v>12</v>
      </c>
      <c r="AD43" s="20">
        <f>IFERROR(VLOOKUP(AthListMen[[#This Row],[CARD]],resres0139[],2,FALSE),0)</f>
        <v>31</v>
      </c>
      <c r="AE43" s="20">
        <f>IFERROR(VLOOKUP(AD43,PointsTable[],2,FALSE),0)</f>
        <v>0</v>
      </c>
      <c r="AF43" s="20">
        <f>IFERROR(VLOOKUP(AthListMen[[#This Row],[CARD]],resres0140[],2,FALSE),0)</f>
        <v>29</v>
      </c>
      <c r="AG43" s="20">
        <f>IFERROR(VLOOKUP(AF43,PointsTable[],2,FALSE),0)</f>
        <v>2</v>
      </c>
      <c r="AH43" s="20">
        <f>IFERROR(VLOOKUP(AthListMen[[#This Row],[CARD]],resres0141[],2,FALSE),0)</f>
        <v>26</v>
      </c>
      <c r="AI43" s="21">
        <f>IFERROR(VLOOKUP(AH43,PointsTable[],2,FALSE),0)</f>
        <v>5</v>
      </c>
    </row>
    <row r="44" spans="1:35" ht="18.75" x14ac:dyDescent="0.3">
      <c r="A44" s="18">
        <v>41</v>
      </c>
      <c r="B44">
        <v>72569</v>
      </c>
      <c r="C44" t="s">
        <v>313</v>
      </c>
      <c r="D44" t="s">
        <v>314</v>
      </c>
      <c r="E44" t="s">
        <v>217</v>
      </c>
      <c r="F44">
        <v>1999</v>
      </c>
      <c r="G44" s="26">
        <f>SUM(I44,K44,M44,O44,Q44,S44,U44,W44,Y44,AA44,AC44,AE44,AG44,AI44)</f>
        <v>26</v>
      </c>
      <c r="H44" s="19">
        <f>IFERROR(VLOOKUP(AthListMen[[#This Row],[CARD]],resres0095[],2,FALSE),0)</f>
        <v>23</v>
      </c>
      <c r="I44" s="20">
        <f>IFERROR(VLOOKUP(H44,PointsTable[],2,FALSE),0)</f>
        <v>8</v>
      </c>
      <c r="J44" s="20">
        <f>IFERROR(VLOOKUP(AthListMen[[#This Row],[CARD]],resres0096[],2,FALSE),0)</f>
        <v>27</v>
      </c>
      <c r="K44" s="20">
        <f>IFERROR(VLOOKUP(J44,PointsTable[],2,FALSE),0)</f>
        <v>4</v>
      </c>
      <c r="L44" s="20">
        <f>IFERROR(VLOOKUP(AthListMen[[#This Row],[CARD]],resres0296[],2,FALSE),0)</f>
        <v>44</v>
      </c>
      <c r="M44" s="20">
        <f>IFERROR(VLOOKUP(L44,PointsTable[],2,FALSE),0)</f>
        <v>0</v>
      </c>
      <c r="N44" s="20">
        <f>IFERROR(VLOOKUP(AthListMen[[#This Row],[CARD]],resres0097[],2,FALSE),0)</f>
        <v>32</v>
      </c>
      <c r="O44" s="21">
        <f>IFERROR(VLOOKUP(N44,PointsTable[],2,FALSE),0)</f>
        <v>0</v>
      </c>
      <c r="P44" s="19">
        <f>IFERROR(VLOOKUP(AthListMen[[#This Row],[CARD]],resres0113[],2,FALSE),0)</f>
        <v>29</v>
      </c>
      <c r="Q44" s="20">
        <f>IFERROR(VLOOKUP(P44,PointsTable[],2,FALSE),0)</f>
        <v>2</v>
      </c>
      <c r="R44" s="20">
        <f>IFERROR(VLOOKUP(AthListMen[[#This Row],[CARD]],resres0114[],2,FALSE),0)</f>
        <v>32</v>
      </c>
      <c r="S44" s="21">
        <f>IFERROR(VLOOKUP(R44,PointsTable[],2,FALSE),0)</f>
        <v>0</v>
      </c>
      <c r="T44" s="19">
        <f>IFERROR(VLOOKUP(AthListMen[[#This Row],[CARD]],resres0119[],2,FALSE),0)</f>
        <v>0</v>
      </c>
      <c r="U44" s="20">
        <f>IFERROR(VLOOKUP(T44,PointsTable[],2,FALSE),0)</f>
        <v>0</v>
      </c>
      <c r="V44" s="20">
        <f>IFERROR(VLOOKUP(AthListMen[[#This Row],[CARD]],resres0120[],2,FALSE),0)</f>
        <v>37</v>
      </c>
      <c r="W44" s="20">
        <f>IFERROR(VLOOKUP(V44,PointsTable[],2,FALSE),0)</f>
        <v>0</v>
      </c>
      <c r="X44" s="20">
        <f>IFERROR(VLOOKUP(AthListMen[[#This Row],[CARD]],resres0121[],2,FALSE),0)</f>
        <v>32</v>
      </c>
      <c r="Y44" s="20">
        <f>IFERROR(VLOOKUP(X44,PointsTable[],2,FALSE),0)</f>
        <v>0</v>
      </c>
      <c r="Z44" s="20">
        <f>IFERROR(VLOOKUP(AthListMen[[#This Row],[CARD]],resres0122[],2,FALSE),0)</f>
        <v>34</v>
      </c>
      <c r="AA44" s="20">
        <f>IFERROR(VLOOKUP(Z44,PointsTable[],2,FALSE),0)</f>
        <v>0</v>
      </c>
      <c r="AB44" s="20">
        <f>IFERROR(VLOOKUP(AthListMen[[#This Row],[CARD]],resres0123[],2,FALSE),0)</f>
        <v>0</v>
      </c>
      <c r="AC44" s="21">
        <f>IFERROR(VLOOKUP(AB44,PointsTable[],2,FALSE),0)</f>
        <v>0</v>
      </c>
      <c r="AD44" s="20">
        <f>IFERROR(VLOOKUP(AthListMen[[#This Row],[CARD]],resres0139[],2,FALSE),0)</f>
        <v>29</v>
      </c>
      <c r="AE44" s="20">
        <f>IFERROR(VLOOKUP(AD44,PointsTable[],2,FALSE),0)</f>
        <v>2</v>
      </c>
      <c r="AF44" s="20">
        <f>IFERROR(VLOOKUP(AthListMen[[#This Row],[CARD]],resres0140[],2,FALSE),0)</f>
        <v>21</v>
      </c>
      <c r="AG44" s="20">
        <f>IFERROR(VLOOKUP(AF44,PointsTable[],2,FALSE),0)</f>
        <v>10</v>
      </c>
      <c r="AH44" s="20">
        <f>IFERROR(VLOOKUP(AthListMen[[#This Row],[CARD]],resres0141[],2,FALSE),0)</f>
        <v>0</v>
      </c>
      <c r="AI44" s="21">
        <f>IFERROR(VLOOKUP(AH44,PointsTable[],2,FALSE),0)</f>
        <v>0</v>
      </c>
    </row>
    <row r="45" spans="1:35" ht="18.75" x14ac:dyDescent="0.3">
      <c r="A45" s="18">
        <v>42</v>
      </c>
      <c r="B45">
        <v>65277</v>
      </c>
      <c r="C45" t="s">
        <v>294</v>
      </c>
      <c r="D45" t="s">
        <v>295</v>
      </c>
      <c r="E45" t="s">
        <v>214</v>
      </c>
      <c r="F45">
        <v>1999</v>
      </c>
      <c r="G45" s="26">
        <f>SUM(I45,K45,M45,O45,Q45,S45,U45,W45,Y45,AA45,AC45,AE45,AG45,AI45)</f>
        <v>23</v>
      </c>
      <c r="H45" s="19">
        <f>IFERROR(VLOOKUP(AthListMen[[#This Row],[CARD]],resres0095[],2,FALSE),0)</f>
        <v>0</v>
      </c>
      <c r="I45" s="20">
        <f>IFERROR(VLOOKUP(H45,PointsTable[],2,FALSE),0)</f>
        <v>0</v>
      </c>
      <c r="J45" s="20">
        <f>IFERROR(VLOOKUP(AthListMen[[#This Row],[CARD]],resres0096[],2,FALSE),0)</f>
        <v>12</v>
      </c>
      <c r="K45" s="20">
        <f>IFERROR(VLOOKUP(J45,PointsTable[],2,FALSE),0)</f>
        <v>22</v>
      </c>
      <c r="L45" s="20">
        <f>IFERROR(VLOOKUP(AthListMen[[#This Row],[CARD]],resres0296[],2,FALSE),0)</f>
        <v>30</v>
      </c>
      <c r="M45" s="20">
        <f>IFERROR(VLOOKUP(L45,PointsTable[],2,FALSE),0)</f>
        <v>1</v>
      </c>
      <c r="N45" s="20">
        <f>IFERROR(VLOOKUP(AthListMen[[#This Row],[CARD]],resres0097[],2,FALSE),0)</f>
        <v>0</v>
      </c>
      <c r="O45" s="21">
        <f>IFERROR(VLOOKUP(N45,PointsTable[],2,FALSE),0)</f>
        <v>0</v>
      </c>
      <c r="P45" s="19">
        <f>IFERROR(VLOOKUP(AthListMen[[#This Row],[CARD]],resres0113[],2,FALSE),0)</f>
        <v>35</v>
      </c>
      <c r="Q45" s="20">
        <f>IFERROR(VLOOKUP(P45,PointsTable[],2,FALSE),0)</f>
        <v>0</v>
      </c>
      <c r="R45" s="20">
        <f>IFERROR(VLOOKUP(AthListMen[[#This Row],[CARD]],resres0114[],2,FALSE),0)</f>
        <v>34</v>
      </c>
      <c r="S45" s="21">
        <f>IFERROR(VLOOKUP(R45,PointsTable[],2,FALSE),0)</f>
        <v>0</v>
      </c>
      <c r="T45" s="19">
        <f>IFERROR(VLOOKUP(AthListMen[[#This Row],[CARD]],resres0119[],2,FALSE),0)</f>
        <v>33</v>
      </c>
      <c r="U45" s="20">
        <f>IFERROR(VLOOKUP(T45,PointsTable[],2,FALSE),0)</f>
        <v>0</v>
      </c>
      <c r="V45" s="20">
        <f>IFERROR(VLOOKUP(AthListMen[[#This Row],[CARD]],resres0120[],2,FALSE),0)</f>
        <v>42</v>
      </c>
      <c r="W45" s="20">
        <f>IFERROR(VLOOKUP(V45,PointsTable[],2,FALSE),0)</f>
        <v>0</v>
      </c>
      <c r="X45" s="20">
        <f>IFERROR(VLOOKUP(AthListMen[[#This Row],[CARD]],resres0121[],2,FALSE),0)</f>
        <v>41</v>
      </c>
      <c r="Y45" s="20">
        <f>IFERROR(VLOOKUP(X45,PointsTable[],2,FALSE),0)</f>
        <v>0</v>
      </c>
      <c r="Z45" s="20">
        <f>IFERROR(VLOOKUP(AthListMen[[#This Row],[CARD]],resres0122[],2,FALSE),0)</f>
        <v>33</v>
      </c>
      <c r="AA45" s="20">
        <f>IFERROR(VLOOKUP(Z45,PointsTable[],2,FALSE),0)</f>
        <v>0</v>
      </c>
      <c r="AB45" s="20">
        <f>IFERROR(VLOOKUP(AthListMen[[#This Row],[CARD]],resres0123[],2,FALSE),0)</f>
        <v>0</v>
      </c>
      <c r="AC45" s="21">
        <f>IFERROR(VLOOKUP(AB45,PointsTable[],2,FALSE),0)</f>
        <v>0</v>
      </c>
      <c r="AD45" s="20">
        <f>IFERROR(VLOOKUP(AthListMen[[#This Row],[CARD]],resres0139[],2,FALSE),0)</f>
        <v>38</v>
      </c>
      <c r="AE45" s="20">
        <f>IFERROR(VLOOKUP(AD45,PointsTable[],2,FALSE),0)</f>
        <v>0</v>
      </c>
      <c r="AF45" s="20">
        <f>IFERROR(VLOOKUP(AthListMen[[#This Row],[CARD]],resres0140[],2,FALSE),0)</f>
        <v>0</v>
      </c>
      <c r="AG45" s="20">
        <f>IFERROR(VLOOKUP(AF45,PointsTable[],2,FALSE),0)</f>
        <v>0</v>
      </c>
      <c r="AH45" s="20">
        <f>IFERROR(VLOOKUP(AthListMen[[#This Row],[CARD]],resres0141[],2,FALSE),0)</f>
        <v>0</v>
      </c>
      <c r="AI45" s="21">
        <f>IFERROR(VLOOKUP(AH45,PointsTable[],2,FALSE),0)</f>
        <v>0</v>
      </c>
    </row>
    <row r="46" spans="1:35" ht="18.75" x14ac:dyDescent="0.3">
      <c r="A46" s="18">
        <v>42</v>
      </c>
      <c r="B46">
        <v>73801</v>
      </c>
      <c r="C46" t="s">
        <v>283</v>
      </c>
      <c r="D46" t="s">
        <v>284</v>
      </c>
      <c r="E46" t="s">
        <v>214</v>
      </c>
      <c r="F46">
        <v>2000</v>
      </c>
      <c r="G46" s="26">
        <f>SUM(I46,K46,M46,O46,Q46,S46,U46,W46,Y46,AA46,AC46,AE46,AG46,AI46)</f>
        <v>23</v>
      </c>
      <c r="H46" s="19">
        <f>IFERROR(VLOOKUP(AthListMen[[#This Row],[CARD]],resres0095[],2,FALSE),0)</f>
        <v>30</v>
      </c>
      <c r="I46" s="20">
        <f>IFERROR(VLOOKUP(H46,PointsTable[],2,FALSE),0)</f>
        <v>1</v>
      </c>
      <c r="J46" s="20">
        <f>IFERROR(VLOOKUP(AthListMen[[#This Row],[CARD]],resres0096[],2,FALSE),0)</f>
        <v>17</v>
      </c>
      <c r="K46" s="20">
        <f>IFERROR(VLOOKUP(J46,PointsTable[],2,FALSE),0)</f>
        <v>14</v>
      </c>
      <c r="L46" s="20">
        <f>IFERROR(VLOOKUP(AthListMen[[#This Row],[CARD]],resres0296[],2,FALSE),0)</f>
        <v>35</v>
      </c>
      <c r="M46" s="20">
        <f>IFERROR(VLOOKUP(L46,PointsTable[],2,FALSE),0)</f>
        <v>0</v>
      </c>
      <c r="N46" s="20">
        <f>IFERROR(VLOOKUP(AthListMen[[#This Row],[CARD]],resres0097[],2,FALSE),0)</f>
        <v>0</v>
      </c>
      <c r="O46" s="21">
        <f>IFERROR(VLOOKUP(N46,PointsTable[],2,FALSE),0)</f>
        <v>0</v>
      </c>
      <c r="P46" s="19">
        <f>IFERROR(VLOOKUP(AthListMen[[#This Row],[CARD]],resres0113[],2,FALSE),0)</f>
        <v>0</v>
      </c>
      <c r="Q46" s="20">
        <f>IFERROR(VLOOKUP(P46,PointsTable[],2,FALSE),0)</f>
        <v>0</v>
      </c>
      <c r="R46" s="20">
        <f>IFERROR(VLOOKUP(AthListMen[[#This Row],[CARD]],resres0114[],2,FALSE),0)</f>
        <v>33</v>
      </c>
      <c r="S46" s="21">
        <f>IFERROR(VLOOKUP(R46,PointsTable[],2,FALSE),0)</f>
        <v>0</v>
      </c>
      <c r="T46" s="19">
        <f>IFERROR(VLOOKUP(AthListMen[[#This Row],[CARD]],resres0119[],2,FALSE),0)</f>
        <v>0</v>
      </c>
      <c r="U46" s="20">
        <f>IFERROR(VLOOKUP(T46,PointsTable[],2,FALSE),0)</f>
        <v>0</v>
      </c>
      <c r="V46" s="20">
        <f>IFERROR(VLOOKUP(AthListMen[[#This Row],[CARD]],resres0120[],2,FALSE),0)</f>
        <v>48</v>
      </c>
      <c r="W46" s="20">
        <f>IFERROR(VLOOKUP(V46,PointsTable[],2,FALSE),0)</f>
        <v>0</v>
      </c>
      <c r="X46" s="20">
        <f>IFERROR(VLOOKUP(AthListMen[[#This Row],[CARD]],resres0121[],2,FALSE),0)</f>
        <v>40</v>
      </c>
      <c r="Y46" s="20">
        <f>IFERROR(VLOOKUP(X46,PointsTable[],2,FALSE),0)</f>
        <v>0</v>
      </c>
      <c r="Z46" s="20">
        <f>IFERROR(VLOOKUP(AthListMen[[#This Row],[CARD]],resres0122[],2,FALSE),0)</f>
        <v>30</v>
      </c>
      <c r="AA46" s="20">
        <f>IFERROR(VLOOKUP(Z46,PointsTable[],2,FALSE),0)</f>
        <v>1</v>
      </c>
      <c r="AB46" s="20">
        <v>24</v>
      </c>
      <c r="AC46" s="21">
        <f>IFERROR(VLOOKUP(AB46,PointsTable[],2,FALSE),0)</f>
        <v>7</v>
      </c>
      <c r="AD46" s="20">
        <f>IFERROR(VLOOKUP(AthListMen[[#This Row],[CARD]],resres0139[],2,FALSE),0)</f>
        <v>42</v>
      </c>
      <c r="AE46" s="20">
        <f>IFERROR(VLOOKUP(AD46,PointsTable[],2,FALSE),0)</f>
        <v>0</v>
      </c>
      <c r="AF46" s="20">
        <f>IFERROR(VLOOKUP(AthListMen[[#This Row],[CARD]],resres0140[],2,FALSE),0)</f>
        <v>32</v>
      </c>
      <c r="AG46" s="20">
        <f>IFERROR(VLOOKUP(AF46,PointsTable[],2,FALSE),0)</f>
        <v>0</v>
      </c>
      <c r="AH46" s="20">
        <f>IFERROR(VLOOKUP(AthListMen[[#This Row],[CARD]],resres0141[],2,FALSE),0)</f>
        <v>0</v>
      </c>
      <c r="AI46" s="21">
        <f>IFERROR(VLOOKUP(AH46,PointsTable[],2,FALSE),0)</f>
        <v>0</v>
      </c>
    </row>
    <row r="47" spans="1:35" ht="18.75" x14ac:dyDescent="0.3">
      <c r="A47" s="18">
        <v>44</v>
      </c>
      <c r="B47">
        <v>65110</v>
      </c>
      <c r="C47" t="s">
        <v>242</v>
      </c>
      <c r="D47" t="s">
        <v>241</v>
      </c>
      <c r="E47" t="s">
        <v>199</v>
      </c>
      <c r="F47">
        <v>2000</v>
      </c>
      <c r="G47" s="26">
        <f>SUM(I47,K47,M47,O47,Q47,S47,U47,W47,Y47,AA47,AC47,AE47,AG47,AI47)</f>
        <v>22</v>
      </c>
      <c r="H47" s="19">
        <f>IFERROR(VLOOKUP(AthListMen[[#This Row],[CARD]],resres0095[],2,FALSE),0)</f>
        <v>31</v>
      </c>
      <c r="I47" s="20">
        <f>IFERROR(VLOOKUP(H47,PointsTable[],2,FALSE),0)</f>
        <v>0</v>
      </c>
      <c r="J47" s="20">
        <f>IFERROR(VLOOKUP(AthListMen[[#This Row],[CARD]],resres0096[],2,FALSE),0)</f>
        <v>20</v>
      </c>
      <c r="K47" s="20">
        <f>IFERROR(VLOOKUP(J47,PointsTable[],2,FALSE),0)</f>
        <v>11</v>
      </c>
      <c r="L47" s="20">
        <f>IFERROR(VLOOKUP(AthListMen[[#This Row],[CARD]],resres0296[],2,FALSE),0)</f>
        <v>40</v>
      </c>
      <c r="M47" s="20">
        <f>IFERROR(VLOOKUP(L47,PointsTable[],2,FALSE),0)</f>
        <v>0</v>
      </c>
      <c r="N47" s="20">
        <f>IFERROR(VLOOKUP(AthListMen[[#This Row],[CARD]],resres0097[],2,FALSE),0)</f>
        <v>29</v>
      </c>
      <c r="O47" s="21">
        <f>IFERROR(VLOOKUP(N47,PointsTable[],2,FALSE),0)</f>
        <v>2</v>
      </c>
      <c r="P47" s="19">
        <f>IFERROR(VLOOKUP(AthListMen[[#This Row],[CARD]],resres0113[],2,FALSE),0)</f>
        <v>0</v>
      </c>
      <c r="Q47" s="20">
        <f>IFERROR(VLOOKUP(P47,PointsTable[],2,FALSE),0)</f>
        <v>0</v>
      </c>
      <c r="R47" s="20">
        <f>IFERROR(VLOOKUP(AthListMen[[#This Row],[CARD]],resres0114[],2,FALSE),0)</f>
        <v>36</v>
      </c>
      <c r="S47" s="21">
        <f>IFERROR(VLOOKUP(R47,PointsTable[],2,FALSE),0)</f>
        <v>0</v>
      </c>
      <c r="T47" s="19">
        <f>IFERROR(VLOOKUP(AthListMen[[#This Row],[CARD]],resres0119[],2,FALSE),0)</f>
        <v>42</v>
      </c>
      <c r="U47" s="20">
        <f>IFERROR(VLOOKUP(T47,PointsTable[],2,FALSE),0)</f>
        <v>0</v>
      </c>
      <c r="V47" s="20">
        <f>IFERROR(VLOOKUP(AthListMen[[#This Row],[CARD]],resres0120[],2,FALSE),0)</f>
        <v>47</v>
      </c>
      <c r="W47" s="20">
        <f>IFERROR(VLOOKUP(V47,PointsTable[],2,FALSE),0)</f>
        <v>0</v>
      </c>
      <c r="X47" s="20">
        <f>IFERROR(VLOOKUP(AthListMen[[#This Row],[CARD]],resres0121[],2,FALSE),0)</f>
        <v>43</v>
      </c>
      <c r="Y47" s="20">
        <f>IFERROR(VLOOKUP(X47,PointsTable[],2,FALSE),0)</f>
        <v>0</v>
      </c>
      <c r="Z47" s="20">
        <f>IFERROR(VLOOKUP(AthListMen[[#This Row],[CARD]],resres0122[],2,FALSE),0)</f>
        <v>29</v>
      </c>
      <c r="AA47" s="20">
        <f>IFERROR(VLOOKUP(Z47,PointsTable[],2,FALSE),0)</f>
        <v>2</v>
      </c>
      <c r="AB47" s="20">
        <v>27</v>
      </c>
      <c r="AC47" s="21">
        <f>IFERROR(VLOOKUP(AB47,PointsTable[],2,FALSE),0)</f>
        <v>4</v>
      </c>
      <c r="AD47" s="20">
        <f>IFERROR(VLOOKUP(AthListMen[[#This Row],[CARD]],resres0139[],2,FALSE),0)</f>
        <v>34</v>
      </c>
      <c r="AE47" s="20">
        <f>IFERROR(VLOOKUP(AD47,PointsTable[],2,FALSE),0)</f>
        <v>0</v>
      </c>
      <c r="AF47" s="20">
        <f>IFERROR(VLOOKUP(AthListMen[[#This Row],[CARD]],resres0140[],2,FALSE),0)</f>
        <v>28</v>
      </c>
      <c r="AG47" s="20">
        <f>IFERROR(VLOOKUP(AF47,PointsTable[],2,FALSE),0)</f>
        <v>3</v>
      </c>
      <c r="AH47" s="20">
        <f>IFERROR(VLOOKUP(AthListMen[[#This Row],[CARD]],resres0141[],2,FALSE),0)</f>
        <v>31</v>
      </c>
      <c r="AI47" s="21">
        <f>IFERROR(VLOOKUP(AH47,PointsTable[],2,FALSE),0)</f>
        <v>0</v>
      </c>
    </row>
    <row r="48" spans="1:35" ht="18.75" x14ac:dyDescent="0.3">
      <c r="A48" s="18">
        <v>45</v>
      </c>
      <c r="B48">
        <v>65248</v>
      </c>
      <c r="C48" t="s">
        <v>289</v>
      </c>
      <c r="D48" t="s">
        <v>290</v>
      </c>
      <c r="E48" t="s">
        <v>199</v>
      </c>
      <c r="F48">
        <v>2000</v>
      </c>
      <c r="G48" s="26">
        <f>SUM(I48,K48,M48,O48,Q48,S48,U48,W48,Y48,AA48,AC48,AE48,AG48,AI48)</f>
        <v>21</v>
      </c>
      <c r="H48" s="19">
        <f>IFERROR(VLOOKUP(AthListMen[[#This Row],[CARD]],resres0095[],2,FALSE),0)</f>
        <v>34</v>
      </c>
      <c r="I48" s="20">
        <f>IFERROR(VLOOKUP(H48,PointsTable[],2,FALSE),0)</f>
        <v>0</v>
      </c>
      <c r="J48" s="20">
        <f>IFERROR(VLOOKUP(AthListMen[[#This Row],[CARD]],resres0096[],2,FALSE),0)</f>
        <v>22</v>
      </c>
      <c r="K48" s="20">
        <f>IFERROR(VLOOKUP(J48,PointsTable[],2,FALSE),0)</f>
        <v>9</v>
      </c>
      <c r="L48" s="20">
        <f>IFERROR(VLOOKUP(AthListMen[[#This Row],[CARD]],resres0296[],2,FALSE),0)</f>
        <v>42</v>
      </c>
      <c r="M48" s="20">
        <f>IFERROR(VLOOKUP(L48,PointsTable[],2,FALSE),0)</f>
        <v>0</v>
      </c>
      <c r="N48" s="20">
        <f>IFERROR(VLOOKUP(AthListMen[[#This Row],[CARD]],resres0097[],2,FALSE),0)</f>
        <v>25</v>
      </c>
      <c r="O48" s="21">
        <f>IFERROR(VLOOKUP(N48,PointsTable[],2,FALSE),0)</f>
        <v>6</v>
      </c>
      <c r="P48" s="19">
        <f>IFERROR(VLOOKUP(AthListMen[[#This Row],[CARD]],resres0113[],2,FALSE),0)</f>
        <v>36</v>
      </c>
      <c r="Q48" s="20">
        <f>IFERROR(VLOOKUP(P48,PointsTable[],2,FALSE),0)</f>
        <v>0</v>
      </c>
      <c r="R48" s="20">
        <f>IFERROR(VLOOKUP(AthListMen[[#This Row],[CARD]],resres0114[],2,FALSE),0)</f>
        <v>41</v>
      </c>
      <c r="S48" s="21">
        <f>IFERROR(VLOOKUP(R48,PointsTable[],2,FALSE),0)</f>
        <v>0</v>
      </c>
      <c r="T48" s="19">
        <f>IFERROR(VLOOKUP(AthListMen[[#This Row],[CARD]],resres0119[],2,FALSE),0)</f>
        <v>38</v>
      </c>
      <c r="U48" s="20">
        <f>IFERROR(VLOOKUP(T48,PointsTable[],2,FALSE),0)</f>
        <v>0</v>
      </c>
      <c r="V48" s="20">
        <f>IFERROR(VLOOKUP(AthListMen[[#This Row],[CARD]],resres0120[],2,FALSE),0)</f>
        <v>0</v>
      </c>
      <c r="W48" s="20">
        <f>IFERROR(VLOOKUP(V48,PointsTable[],2,FALSE),0)</f>
        <v>0</v>
      </c>
      <c r="X48" s="20">
        <f>IFERROR(VLOOKUP(AthListMen[[#This Row],[CARD]],resres0121[],2,FALSE),0)</f>
        <v>45</v>
      </c>
      <c r="Y48" s="20">
        <f>IFERROR(VLOOKUP(X48,PointsTable[],2,FALSE),0)</f>
        <v>0</v>
      </c>
      <c r="Z48" s="20">
        <f>IFERROR(VLOOKUP(AthListMen[[#This Row],[CARD]],resres0122[],2,FALSE),0)</f>
        <v>0</v>
      </c>
      <c r="AA48" s="20">
        <f>IFERROR(VLOOKUP(Z48,PointsTable[],2,FALSE),0)</f>
        <v>0</v>
      </c>
      <c r="AB48" s="20">
        <v>25</v>
      </c>
      <c r="AC48" s="21">
        <f>IFERROR(VLOOKUP(AB48,PointsTable[],2,FALSE),0)</f>
        <v>6</v>
      </c>
      <c r="AD48" s="20">
        <f>IFERROR(VLOOKUP(AthListMen[[#This Row],[CARD]],resres0139[],2,FALSE),0)</f>
        <v>36</v>
      </c>
      <c r="AE48" s="20">
        <f>IFERROR(VLOOKUP(AD48,PointsTable[],2,FALSE),0)</f>
        <v>0</v>
      </c>
      <c r="AF48" s="20">
        <f>IFERROR(VLOOKUP(AthListMen[[#This Row],[CARD]],resres0140[],2,FALSE),0)</f>
        <v>35</v>
      </c>
      <c r="AG48" s="20">
        <f>IFERROR(VLOOKUP(AF48,PointsTable[],2,FALSE),0)</f>
        <v>0</v>
      </c>
      <c r="AH48" s="20">
        <f>IFERROR(VLOOKUP(AthListMen[[#This Row],[CARD]],resres0141[],2,FALSE),0)</f>
        <v>0</v>
      </c>
      <c r="AI48" s="21">
        <f>IFERROR(VLOOKUP(AH48,PointsTable[],2,FALSE),0)</f>
        <v>0</v>
      </c>
    </row>
    <row r="49" spans="1:35" ht="18.75" x14ac:dyDescent="0.3">
      <c r="A49" s="18">
        <v>46</v>
      </c>
      <c r="B49">
        <v>67575</v>
      </c>
      <c r="C49" t="s">
        <v>243</v>
      </c>
      <c r="D49" t="s">
        <v>244</v>
      </c>
      <c r="E49" t="s">
        <v>211</v>
      </c>
      <c r="F49">
        <v>2000</v>
      </c>
      <c r="G49" s="26">
        <f>SUM(I49,K49,M49,O49,Q49,S49,U49,W49,Y49,AA49,AC49,AE49,AG49,AI49)</f>
        <v>19</v>
      </c>
      <c r="H49" s="19">
        <f>IFERROR(VLOOKUP(AthListMen[[#This Row],[CARD]],resres0095[],2,FALSE),0)</f>
        <v>35</v>
      </c>
      <c r="I49" s="20">
        <f>IFERROR(VLOOKUP(H49,PointsTable[],2,FALSE),0)</f>
        <v>0</v>
      </c>
      <c r="J49" s="20">
        <f>IFERROR(VLOOKUP(AthListMen[[#This Row],[CARD]],resres0096[],2,FALSE),0)</f>
        <v>23</v>
      </c>
      <c r="K49" s="20">
        <f>IFERROR(VLOOKUP(J49,PointsTable[],2,FALSE),0)</f>
        <v>8</v>
      </c>
      <c r="L49" s="20">
        <f>IFERROR(VLOOKUP(AthListMen[[#This Row],[CARD]],resres0296[],2,FALSE),0)</f>
        <v>45</v>
      </c>
      <c r="M49" s="20">
        <f>IFERROR(VLOOKUP(L49,PointsTable[],2,FALSE),0)</f>
        <v>0</v>
      </c>
      <c r="N49" s="20">
        <f>IFERROR(VLOOKUP(AthListMen[[#This Row],[CARD]],resres0097[],2,FALSE),0)</f>
        <v>28</v>
      </c>
      <c r="O49" s="21">
        <f>IFERROR(VLOOKUP(N49,PointsTable[],2,FALSE),0)</f>
        <v>3</v>
      </c>
      <c r="P49" s="19">
        <f>IFERROR(VLOOKUP(AthListMen[[#This Row],[CARD]],resres0113[],2,FALSE),0)</f>
        <v>31</v>
      </c>
      <c r="Q49" s="20">
        <f>IFERROR(VLOOKUP(P49,PointsTable[],2,FALSE),0)</f>
        <v>0</v>
      </c>
      <c r="R49" s="20">
        <f>IFERROR(VLOOKUP(AthListMen[[#This Row],[CARD]],resres0114[],2,FALSE),0)</f>
        <v>35</v>
      </c>
      <c r="S49" s="21">
        <f>IFERROR(VLOOKUP(R49,PointsTable[],2,FALSE),0)</f>
        <v>0</v>
      </c>
      <c r="T49" s="19">
        <f>IFERROR(VLOOKUP(AthListMen[[#This Row],[CARD]],resres0119[],2,FALSE),0)</f>
        <v>44</v>
      </c>
      <c r="U49" s="20">
        <f>IFERROR(VLOOKUP(T49,PointsTable[],2,FALSE),0)</f>
        <v>0</v>
      </c>
      <c r="V49" s="20">
        <f>IFERROR(VLOOKUP(AthListMen[[#This Row],[CARD]],resres0120[],2,FALSE),0)</f>
        <v>40</v>
      </c>
      <c r="W49" s="20">
        <f>IFERROR(VLOOKUP(V49,PointsTable[],2,FALSE),0)</f>
        <v>0</v>
      </c>
      <c r="X49" s="20">
        <f>IFERROR(VLOOKUP(AthListMen[[#This Row],[CARD]],resres0121[],2,FALSE),0)</f>
        <v>39</v>
      </c>
      <c r="Y49" s="20">
        <f>IFERROR(VLOOKUP(X49,PointsTable[],2,FALSE),0)</f>
        <v>0</v>
      </c>
      <c r="Z49" s="20">
        <f>IFERROR(VLOOKUP(AthListMen[[#This Row],[CARD]],resres0122[],2,FALSE),0)</f>
        <v>37</v>
      </c>
      <c r="AA49" s="20">
        <f>IFERROR(VLOOKUP(Z49,PointsTable[],2,FALSE),0)</f>
        <v>0</v>
      </c>
      <c r="AB49" s="20">
        <v>26</v>
      </c>
      <c r="AC49" s="21">
        <f>IFERROR(VLOOKUP(AB49,PointsTable[],2,FALSE),0)</f>
        <v>5</v>
      </c>
      <c r="AD49" s="20">
        <f>IFERROR(VLOOKUP(AthListMen[[#This Row],[CARD]],resres0139[],2,FALSE),0)</f>
        <v>32</v>
      </c>
      <c r="AE49" s="20">
        <f>IFERROR(VLOOKUP(AD49,PointsTable[],2,FALSE),0)</f>
        <v>0</v>
      </c>
      <c r="AF49" s="20">
        <f>IFERROR(VLOOKUP(AthListMen[[#This Row],[CARD]],resres0140[],2,FALSE),0)</f>
        <v>36</v>
      </c>
      <c r="AG49" s="20">
        <f>IFERROR(VLOOKUP(AF49,PointsTable[],2,FALSE),0)</f>
        <v>0</v>
      </c>
      <c r="AH49" s="20">
        <f>IFERROR(VLOOKUP(AthListMen[[#This Row],[CARD]],resres0141[],2,FALSE),0)</f>
        <v>28</v>
      </c>
      <c r="AI49" s="21">
        <f>IFERROR(VLOOKUP(AH49,PointsTable[],2,FALSE),0)</f>
        <v>3</v>
      </c>
    </row>
    <row r="50" spans="1:35" ht="18.75" x14ac:dyDescent="0.3">
      <c r="A50" s="18">
        <v>46</v>
      </c>
      <c r="B50">
        <v>65404</v>
      </c>
      <c r="C50" t="s">
        <v>194</v>
      </c>
      <c r="D50" t="s">
        <v>331</v>
      </c>
      <c r="E50" t="s">
        <v>199</v>
      </c>
      <c r="F50">
        <v>2000</v>
      </c>
      <c r="G50" s="26">
        <f>SUM(I50,K50,M50,O50,Q50,S50,U50,W50,Y50,AA50,AC50,AE50,AG50,AI50)</f>
        <v>19</v>
      </c>
      <c r="H50" s="19">
        <f>IFERROR(VLOOKUP(AthListMen[[#This Row],[CARD]],resres0095[],2,FALSE),0)</f>
        <v>0</v>
      </c>
      <c r="I50" s="20">
        <f>IFERROR(VLOOKUP(H50,PointsTable[],2,FALSE),0)</f>
        <v>0</v>
      </c>
      <c r="J50" s="20">
        <f>IFERROR(VLOOKUP(AthListMen[[#This Row],[CARD]],resres0096[],2,FALSE),0)</f>
        <v>0</v>
      </c>
      <c r="K50" s="20">
        <f>IFERROR(VLOOKUP(J50,PointsTable[],2,FALSE),0)</f>
        <v>0</v>
      </c>
      <c r="L50" s="20">
        <f>IFERROR(VLOOKUP(AthListMen[[#This Row],[CARD]],resres0296[],2,FALSE),0)</f>
        <v>28</v>
      </c>
      <c r="M50" s="20">
        <f>IFERROR(VLOOKUP(L50,PointsTable[],2,FALSE),0)</f>
        <v>3</v>
      </c>
      <c r="N50" s="20">
        <f>IFERROR(VLOOKUP(AthListMen[[#This Row],[CARD]],resres0097[],2,FALSE),0)</f>
        <v>0</v>
      </c>
      <c r="O50" s="21">
        <f>IFERROR(VLOOKUP(N50,PointsTable[],2,FALSE),0)</f>
        <v>0</v>
      </c>
      <c r="P50" s="19">
        <f>IFERROR(VLOOKUP(AthListMen[[#This Row],[CARD]],resres0113[],2,FALSE),0)</f>
        <v>0</v>
      </c>
      <c r="Q50" s="20">
        <f>IFERROR(VLOOKUP(P50,PointsTable[],2,FALSE),0)</f>
        <v>0</v>
      </c>
      <c r="R50" s="20">
        <f>IFERROR(VLOOKUP(AthListMen[[#This Row],[CARD]],resres0114[],2,FALSE),0)</f>
        <v>0</v>
      </c>
      <c r="S50" s="21">
        <f>IFERROR(VLOOKUP(R50,PointsTable[],2,FALSE),0)</f>
        <v>0</v>
      </c>
      <c r="T50" s="19">
        <f>IFERROR(VLOOKUP(AthListMen[[#This Row],[CARD]],resres0119[],2,FALSE),0)</f>
        <v>25</v>
      </c>
      <c r="U50" s="20">
        <f>IFERROR(VLOOKUP(T50,PointsTable[],2,FALSE),0)</f>
        <v>6</v>
      </c>
      <c r="V50" s="20">
        <f>IFERROR(VLOOKUP(AthListMen[[#This Row],[CARD]],resres0120[],2,FALSE),0)</f>
        <v>34</v>
      </c>
      <c r="W50" s="20">
        <f>IFERROR(VLOOKUP(V50,PointsTable[],2,FALSE),0)</f>
        <v>0</v>
      </c>
      <c r="X50" s="20">
        <f>IFERROR(VLOOKUP(AthListMen[[#This Row],[CARD]],resres0121[],2,FALSE),0)</f>
        <v>35</v>
      </c>
      <c r="Y50" s="20">
        <f>IFERROR(VLOOKUP(X50,PointsTable[],2,FALSE),0)</f>
        <v>0</v>
      </c>
      <c r="Z50" s="20">
        <f>IFERROR(VLOOKUP(AthListMen[[#This Row],[CARD]],resres0122[],2,FALSE),0)</f>
        <v>0</v>
      </c>
      <c r="AA50" s="20">
        <f>IFERROR(VLOOKUP(Z50,PointsTable[],2,FALSE),0)</f>
        <v>0</v>
      </c>
      <c r="AB50" s="20">
        <f>IFERROR(VLOOKUP(AthListMen[[#This Row],[CARD]],resres0123[],2,FALSE),0)</f>
        <v>0</v>
      </c>
      <c r="AC50" s="21">
        <f>IFERROR(VLOOKUP(AB50,PointsTable[],2,FALSE),0)</f>
        <v>0</v>
      </c>
      <c r="AD50" s="20">
        <f>IFERROR(VLOOKUP(AthListMen[[#This Row],[CARD]],resres0139[],2,FALSE),0)</f>
        <v>28</v>
      </c>
      <c r="AE50" s="20">
        <f>IFERROR(VLOOKUP(AD50,PointsTable[],2,FALSE),0)</f>
        <v>3</v>
      </c>
      <c r="AF50" s="20">
        <f>IFERROR(VLOOKUP(AthListMen[[#This Row],[CARD]],resres0140[],2,FALSE),0)</f>
        <v>0</v>
      </c>
      <c r="AG50" s="20">
        <f>IFERROR(VLOOKUP(AF50,PointsTable[],2,FALSE),0)</f>
        <v>0</v>
      </c>
      <c r="AH50" s="20">
        <f>IFERROR(VLOOKUP(AthListMen[[#This Row],[CARD]],resres0141[],2,FALSE),0)</f>
        <v>24</v>
      </c>
      <c r="AI50" s="21">
        <f>IFERROR(VLOOKUP(AH50,PointsTable[],2,FALSE),0)</f>
        <v>7</v>
      </c>
    </row>
    <row r="51" spans="1:35" ht="18.75" x14ac:dyDescent="0.3">
      <c r="A51" s="18">
        <v>48</v>
      </c>
      <c r="B51">
        <v>65074</v>
      </c>
      <c r="C51" t="s">
        <v>233</v>
      </c>
      <c r="D51" t="s">
        <v>234</v>
      </c>
      <c r="E51" t="s">
        <v>196</v>
      </c>
      <c r="F51">
        <v>1999</v>
      </c>
      <c r="G51" s="26">
        <f>SUM(I51,K51,M51,O51,Q51,S51,U51,W51,Y51,AA51,AC51,AE51,AG51,AI51)</f>
        <v>15</v>
      </c>
      <c r="H51" s="19">
        <f>IFERROR(VLOOKUP(AthListMen[[#This Row],[CARD]],resres0095[],2,FALSE),0)</f>
        <v>0</v>
      </c>
      <c r="I51" s="20">
        <f>IFERROR(VLOOKUP(H51,PointsTable[],2,FALSE),0)</f>
        <v>0</v>
      </c>
      <c r="J51" s="20">
        <f>IFERROR(VLOOKUP(AthListMen[[#This Row],[CARD]],resres0096[],2,FALSE),0)</f>
        <v>0</v>
      </c>
      <c r="K51" s="20">
        <f>IFERROR(VLOOKUP(J51,PointsTable[],2,FALSE),0)</f>
        <v>0</v>
      </c>
      <c r="L51" s="20">
        <f>IFERROR(VLOOKUP(AthListMen[[#This Row],[CARD]],resres0296[],2,FALSE),0)</f>
        <v>23</v>
      </c>
      <c r="M51" s="20">
        <f>IFERROR(VLOOKUP(L51,PointsTable[],2,FALSE),0)</f>
        <v>8</v>
      </c>
      <c r="N51" s="20">
        <f>IFERROR(VLOOKUP(AthListMen[[#This Row],[CARD]],resres0097[],2,FALSE),0)</f>
        <v>0</v>
      </c>
      <c r="O51" s="21">
        <f>IFERROR(VLOOKUP(N51,PointsTable[],2,FALSE),0)</f>
        <v>0</v>
      </c>
      <c r="P51" s="19">
        <f>IFERROR(VLOOKUP(AthListMen[[#This Row],[CARD]],resres0113[],2,FALSE),0)</f>
        <v>0</v>
      </c>
      <c r="Q51" s="20">
        <f>IFERROR(VLOOKUP(P51,PointsTable[],2,FALSE),0)</f>
        <v>0</v>
      </c>
      <c r="R51" s="20">
        <f>IFERROR(VLOOKUP(AthListMen[[#This Row],[CARD]],resres0114[],2,FALSE),0)</f>
        <v>0</v>
      </c>
      <c r="S51" s="21">
        <f>IFERROR(VLOOKUP(R51,PointsTable[],2,FALSE),0)</f>
        <v>0</v>
      </c>
      <c r="T51" s="19">
        <f>IFERROR(VLOOKUP(AthListMen[[#This Row],[CARD]],resres0119[],2,FALSE),0)</f>
        <v>34</v>
      </c>
      <c r="U51" s="20">
        <f>IFERROR(VLOOKUP(T51,PointsTable[],2,FALSE),0)</f>
        <v>0</v>
      </c>
      <c r="V51" s="20">
        <f>IFERROR(VLOOKUP(AthListMen[[#This Row],[CARD]],resres0120[],2,FALSE),0)</f>
        <v>38</v>
      </c>
      <c r="W51" s="20">
        <f>IFERROR(VLOOKUP(V51,PointsTable[],2,FALSE),0)</f>
        <v>0</v>
      </c>
      <c r="X51" s="20">
        <f>IFERROR(VLOOKUP(AthListMen[[#This Row],[CARD]],resres0121[],2,FALSE),0)</f>
        <v>24</v>
      </c>
      <c r="Y51" s="20">
        <f>IFERROR(VLOOKUP(X51,PointsTable[],2,FALSE),0)</f>
        <v>7</v>
      </c>
      <c r="Z51" s="20">
        <f>IFERROR(VLOOKUP(AthListMen[[#This Row],[CARD]],resres0122[],2,FALSE),0)</f>
        <v>0</v>
      </c>
      <c r="AA51" s="20">
        <f>IFERROR(VLOOKUP(Z51,PointsTable[],2,FALSE),0)</f>
        <v>0</v>
      </c>
      <c r="AB51" s="20">
        <f>IFERROR(VLOOKUP(AthListMen[[#This Row],[CARD]],resres0123[],2,FALSE),0)</f>
        <v>0</v>
      </c>
      <c r="AC51" s="21">
        <f>IFERROR(VLOOKUP(AB51,PointsTable[],2,FALSE),0)</f>
        <v>0</v>
      </c>
      <c r="AD51" s="20">
        <f>IFERROR(VLOOKUP(AthListMen[[#This Row],[CARD]],resres0139[],2,FALSE),0)</f>
        <v>45</v>
      </c>
      <c r="AE51" s="20">
        <f>IFERROR(VLOOKUP(AD51,PointsTable[],2,FALSE),0)</f>
        <v>0</v>
      </c>
      <c r="AF51" s="20">
        <f>IFERROR(VLOOKUP(AthListMen[[#This Row],[CARD]],resres0140[],2,FALSE),0)</f>
        <v>0</v>
      </c>
      <c r="AG51" s="20">
        <f>IFERROR(VLOOKUP(AF51,PointsTable[],2,FALSE),0)</f>
        <v>0</v>
      </c>
      <c r="AH51" s="20">
        <f>IFERROR(VLOOKUP(AthListMen[[#This Row],[CARD]],resres0141[],2,FALSE),0)</f>
        <v>0</v>
      </c>
      <c r="AI51" s="21">
        <f>IFERROR(VLOOKUP(AH51,PointsTable[],2,FALSE),0)</f>
        <v>0</v>
      </c>
    </row>
    <row r="52" spans="1:35" ht="18.75" x14ac:dyDescent="0.3">
      <c r="A52" s="18">
        <v>48</v>
      </c>
      <c r="B52">
        <v>72608</v>
      </c>
      <c r="C52" t="s">
        <v>349</v>
      </c>
      <c r="D52" t="s">
        <v>350</v>
      </c>
      <c r="E52" t="s">
        <v>211</v>
      </c>
      <c r="F52">
        <v>2000</v>
      </c>
      <c r="G52" s="26">
        <f>SUM(I52,K52,M52,O52,Q52,S52,U52,W52,Y52,AA52,AC52,AE52,AG52,AI52)</f>
        <v>15</v>
      </c>
      <c r="H52" s="19">
        <f>IFERROR(VLOOKUP(AthListMen[[#This Row],[CARD]],resres0095[],2,FALSE),0)</f>
        <v>0</v>
      </c>
      <c r="I52" s="20">
        <f>IFERROR(VLOOKUP(H52,PointsTable[],2,FALSE),0)</f>
        <v>0</v>
      </c>
      <c r="J52" s="20">
        <f>IFERROR(VLOOKUP(AthListMen[[#This Row],[CARD]],resres0096[],2,FALSE),0)</f>
        <v>0</v>
      </c>
      <c r="K52" s="20">
        <f>IFERROR(VLOOKUP(J52,PointsTable[],2,FALSE),0)</f>
        <v>0</v>
      </c>
      <c r="L52" s="20">
        <f>IFERROR(VLOOKUP(AthListMen[[#This Row],[CARD]],resres0296[],2,FALSE),0)</f>
        <v>0</v>
      </c>
      <c r="M52" s="20">
        <f>IFERROR(VLOOKUP(L52,PointsTable[],2,FALSE),0)</f>
        <v>0</v>
      </c>
      <c r="N52" s="20">
        <f>IFERROR(VLOOKUP(AthListMen[[#This Row],[CARD]],resres0097[],2,FALSE),0)</f>
        <v>0</v>
      </c>
      <c r="O52" s="21">
        <f>IFERROR(VLOOKUP(N52,PointsTable[],2,FALSE),0)</f>
        <v>0</v>
      </c>
      <c r="P52" s="19">
        <f>IFERROR(VLOOKUP(AthListMen[[#This Row],[CARD]],resres0113[],2,FALSE),0)</f>
        <v>26</v>
      </c>
      <c r="Q52" s="20">
        <f>IFERROR(VLOOKUP(P52,PointsTable[],2,FALSE),0)</f>
        <v>5</v>
      </c>
      <c r="R52" s="20">
        <f>IFERROR(VLOOKUP(AthListMen[[#This Row],[CARD]],resres0114[],2,FALSE),0)</f>
        <v>0</v>
      </c>
      <c r="S52" s="21">
        <f>IFERROR(VLOOKUP(R52,PointsTable[],2,FALSE),0)</f>
        <v>0</v>
      </c>
      <c r="T52" s="19">
        <f>IFERROR(VLOOKUP(AthListMen[[#This Row],[CARD]],resres0119[],2,FALSE),0)</f>
        <v>39</v>
      </c>
      <c r="U52" s="20">
        <f>IFERROR(VLOOKUP(T52,PointsTable[],2,FALSE),0)</f>
        <v>0</v>
      </c>
      <c r="V52" s="20">
        <f>IFERROR(VLOOKUP(AthListMen[[#This Row],[CARD]],resres0120[],2,FALSE),0)</f>
        <v>39</v>
      </c>
      <c r="W52" s="20">
        <f>IFERROR(VLOOKUP(V52,PointsTable[],2,FALSE),0)</f>
        <v>0</v>
      </c>
      <c r="X52" s="20">
        <f>IFERROR(VLOOKUP(AthListMen[[#This Row],[CARD]],resres0121[],2,FALSE),0)</f>
        <v>36</v>
      </c>
      <c r="Y52" s="20">
        <f>IFERROR(VLOOKUP(X52,PointsTable[],2,FALSE),0)</f>
        <v>0</v>
      </c>
      <c r="Z52" s="20">
        <f>IFERROR(VLOOKUP(AthListMen[[#This Row],[CARD]],resres0122[],2,FALSE),0)</f>
        <v>24</v>
      </c>
      <c r="AA52" s="20">
        <f>IFERROR(VLOOKUP(Z52,PointsTable[],2,FALSE),0)</f>
        <v>7</v>
      </c>
      <c r="AB52" s="20">
        <v>28</v>
      </c>
      <c r="AC52" s="21">
        <f>IFERROR(VLOOKUP(AB52,PointsTable[],2,FALSE),0)</f>
        <v>3</v>
      </c>
      <c r="AD52" s="20">
        <f>IFERROR(VLOOKUP(AthListMen[[#This Row],[CARD]],resres0139[],2,FALSE),0)</f>
        <v>0</v>
      </c>
      <c r="AE52" s="20">
        <f>IFERROR(VLOOKUP(AD52,PointsTable[],2,FALSE),0)</f>
        <v>0</v>
      </c>
      <c r="AF52" s="20">
        <f>IFERROR(VLOOKUP(AthListMen[[#This Row],[CARD]],resres0140[],2,FALSE),0)</f>
        <v>0</v>
      </c>
      <c r="AG52" s="20">
        <f>IFERROR(VLOOKUP(AF52,PointsTable[],2,FALSE),0)</f>
        <v>0</v>
      </c>
      <c r="AH52" s="20">
        <f>IFERROR(VLOOKUP(AthListMen[[#This Row],[CARD]],resres0141[],2,FALSE),0)</f>
        <v>0</v>
      </c>
      <c r="AI52" s="21">
        <f>IFERROR(VLOOKUP(AH52,PointsTable[],2,FALSE),0)</f>
        <v>0</v>
      </c>
    </row>
    <row r="53" spans="1:35" ht="18.75" x14ac:dyDescent="0.3">
      <c r="A53" s="18">
        <v>50</v>
      </c>
      <c r="B53">
        <v>65901</v>
      </c>
      <c r="C53" t="s">
        <v>279</v>
      </c>
      <c r="D53" t="s">
        <v>280</v>
      </c>
      <c r="E53" t="s">
        <v>217</v>
      </c>
      <c r="F53">
        <v>2000</v>
      </c>
      <c r="G53" s="26">
        <f>SUM(I53,K53,M53,O53,Q53,S53,U53,W53,Y53,AA53,AC53,AE53,AG53,AI53)</f>
        <v>13</v>
      </c>
      <c r="H53" s="19">
        <f>IFERROR(VLOOKUP(AthListMen[[#This Row],[CARD]],resres0095[],2,FALSE),0)</f>
        <v>32</v>
      </c>
      <c r="I53" s="20">
        <f>IFERROR(VLOOKUP(H53,PointsTable[],2,FALSE),0)</f>
        <v>0</v>
      </c>
      <c r="J53" s="20">
        <f>IFERROR(VLOOKUP(AthListMen[[#This Row],[CARD]],resres0096[],2,FALSE),0)</f>
        <v>19</v>
      </c>
      <c r="K53" s="20">
        <f>IFERROR(VLOOKUP(J53,PointsTable[],2,FALSE),0)</f>
        <v>12</v>
      </c>
      <c r="L53" s="20">
        <f>IFERROR(VLOOKUP(AthListMen[[#This Row],[CARD]],resres0296[],2,FALSE),0)</f>
        <v>41</v>
      </c>
      <c r="M53" s="20">
        <f>IFERROR(VLOOKUP(L53,PointsTable[],2,FALSE),0)</f>
        <v>0</v>
      </c>
      <c r="N53" s="20">
        <f>IFERROR(VLOOKUP(AthListMen[[#This Row],[CARD]],resres0097[],2,FALSE),0)</f>
        <v>30</v>
      </c>
      <c r="O53" s="21">
        <f>IFERROR(VLOOKUP(N53,PointsTable[],2,FALSE),0)</f>
        <v>1</v>
      </c>
      <c r="P53" s="19">
        <f>IFERROR(VLOOKUP(AthListMen[[#This Row],[CARD]],resres0113[],2,FALSE),0)</f>
        <v>38</v>
      </c>
      <c r="Q53" s="20">
        <f>IFERROR(VLOOKUP(P53,PointsTable[],2,FALSE),0)</f>
        <v>0</v>
      </c>
      <c r="R53" s="20">
        <f>IFERROR(VLOOKUP(AthListMen[[#This Row],[CARD]],resres0114[],2,FALSE),0)</f>
        <v>42</v>
      </c>
      <c r="S53" s="21">
        <f>IFERROR(VLOOKUP(R53,PointsTable[],2,FALSE),0)</f>
        <v>0</v>
      </c>
      <c r="T53" s="19">
        <f>IFERROR(VLOOKUP(AthListMen[[#This Row],[CARD]],resres0119[],2,FALSE),0)</f>
        <v>43</v>
      </c>
      <c r="U53" s="20">
        <f>IFERROR(VLOOKUP(T53,PointsTable[],2,FALSE),0)</f>
        <v>0</v>
      </c>
      <c r="V53" s="20">
        <f>IFERROR(VLOOKUP(AthListMen[[#This Row],[CARD]],resres0120[],2,FALSE),0)</f>
        <v>45</v>
      </c>
      <c r="W53" s="20">
        <f>IFERROR(VLOOKUP(V53,PointsTable[],2,FALSE),0)</f>
        <v>0</v>
      </c>
      <c r="X53" s="20">
        <f>IFERROR(VLOOKUP(AthListMen[[#This Row],[CARD]],resres0121[],2,FALSE),0)</f>
        <v>44</v>
      </c>
      <c r="Y53" s="20">
        <f>IFERROR(VLOOKUP(X53,PointsTable[],2,FALSE),0)</f>
        <v>0</v>
      </c>
      <c r="Z53" s="20">
        <f>IFERROR(VLOOKUP(AthListMen[[#This Row],[CARD]],resres0122[],2,FALSE),0)</f>
        <v>36</v>
      </c>
      <c r="AA53" s="20">
        <f>IFERROR(VLOOKUP(Z53,PointsTable[],2,FALSE),0)</f>
        <v>0</v>
      </c>
      <c r="AB53" s="20">
        <f>IFERROR(VLOOKUP(AthListMen[[#This Row],[CARD]],resres0123[],2,FALSE),0)</f>
        <v>0</v>
      </c>
      <c r="AC53" s="21">
        <f>IFERROR(VLOOKUP(AB53,PointsTable[],2,FALSE),0)</f>
        <v>0</v>
      </c>
      <c r="AD53" s="20">
        <f>IFERROR(VLOOKUP(AthListMen[[#This Row],[CARD]],resres0139[],2,FALSE),0)</f>
        <v>41</v>
      </c>
      <c r="AE53" s="20">
        <f>IFERROR(VLOOKUP(AD53,PointsTable[],2,FALSE),0)</f>
        <v>0</v>
      </c>
      <c r="AF53" s="20">
        <f>IFERROR(VLOOKUP(AthListMen[[#This Row],[CARD]],resres0140[],2,FALSE),0)</f>
        <v>33</v>
      </c>
      <c r="AG53" s="20">
        <f>IFERROR(VLOOKUP(AF53,PointsTable[],2,FALSE),0)</f>
        <v>0</v>
      </c>
      <c r="AH53" s="20">
        <f>IFERROR(VLOOKUP(AthListMen[[#This Row],[CARD]],resres0141[],2,FALSE),0)</f>
        <v>32</v>
      </c>
      <c r="AI53" s="21">
        <f>IFERROR(VLOOKUP(AH53,PointsTable[],2,FALSE),0)</f>
        <v>0</v>
      </c>
    </row>
    <row r="54" spans="1:35" ht="18.75" x14ac:dyDescent="0.3">
      <c r="A54" s="18">
        <v>51</v>
      </c>
      <c r="B54">
        <v>65383</v>
      </c>
      <c r="C54" t="s">
        <v>275</v>
      </c>
      <c r="D54" t="s">
        <v>327</v>
      </c>
      <c r="E54" t="s">
        <v>328</v>
      </c>
      <c r="F54">
        <v>1999</v>
      </c>
      <c r="G54" s="26">
        <f>SUM(I54,K54,M54,O54,Q54,S54,U54,W54,Y54,AA54,AC54,AE54,AG54,AI54)</f>
        <v>12</v>
      </c>
      <c r="H54" s="19">
        <f>IFERROR(VLOOKUP(AthListMen[[#This Row],[CARD]],resres0095[],2,FALSE),0)</f>
        <v>0</v>
      </c>
      <c r="I54" s="20">
        <f>IFERROR(VLOOKUP(H54,PointsTable[],2,FALSE),0)</f>
        <v>0</v>
      </c>
      <c r="J54" s="20">
        <f>IFERROR(VLOOKUP(AthListMen[[#This Row],[CARD]],resres0096[],2,FALSE),0)</f>
        <v>0</v>
      </c>
      <c r="K54" s="20">
        <f>IFERROR(VLOOKUP(J54,PointsTable[],2,FALSE),0)</f>
        <v>0</v>
      </c>
      <c r="L54" s="20">
        <f>IFERROR(VLOOKUP(AthListMen[[#This Row],[CARD]],resres0296[],2,FALSE),0)</f>
        <v>0</v>
      </c>
      <c r="M54" s="20">
        <f>IFERROR(VLOOKUP(L54,PointsTable[],2,FALSE),0)</f>
        <v>0</v>
      </c>
      <c r="N54" s="20">
        <f>IFERROR(VLOOKUP(AthListMen[[#This Row],[CARD]],resres0097[],2,FALSE),0)</f>
        <v>0</v>
      </c>
      <c r="O54" s="21">
        <f>IFERROR(VLOOKUP(N54,PointsTable[],2,FALSE),0)</f>
        <v>0</v>
      </c>
      <c r="P54" s="19">
        <f>IFERROR(VLOOKUP(AthListMen[[#This Row],[CARD]],resres0113[],2,FALSE),0)</f>
        <v>0</v>
      </c>
      <c r="Q54" s="20">
        <f>IFERROR(VLOOKUP(P54,PointsTable[],2,FALSE),0)</f>
        <v>0</v>
      </c>
      <c r="R54" s="20">
        <f>IFERROR(VLOOKUP(AthListMen[[#This Row],[CARD]],resres0114[],2,FALSE),0)</f>
        <v>0</v>
      </c>
      <c r="S54" s="21">
        <f>IFERROR(VLOOKUP(R54,PointsTable[],2,FALSE),0)</f>
        <v>0</v>
      </c>
      <c r="T54" s="19">
        <f>IFERROR(VLOOKUP(AthListMen[[#This Row],[CARD]],resres0119[],2,FALSE),0)</f>
        <v>20</v>
      </c>
      <c r="U54" s="20">
        <f>IFERROR(VLOOKUP(T54,PointsTable[],2,FALSE),0)</f>
        <v>11</v>
      </c>
      <c r="V54" s="20">
        <f>IFERROR(VLOOKUP(AthListMen[[#This Row],[CARD]],resres0120[],2,FALSE),0)</f>
        <v>35</v>
      </c>
      <c r="W54" s="20">
        <f>IFERROR(VLOOKUP(V54,PointsTable[],2,FALSE),0)</f>
        <v>0</v>
      </c>
      <c r="X54" s="20">
        <f>IFERROR(VLOOKUP(AthListMen[[#This Row],[CARD]],resres0121[],2,FALSE),0)</f>
        <v>38</v>
      </c>
      <c r="Y54" s="20">
        <f>IFERROR(VLOOKUP(X54,PointsTable[],2,FALSE),0)</f>
        <v>0</v>
      </c>
      <c r="Z54" s="20">
        <f>IFERROR(VLOOKUP(AthListMen[[#This Row],[CARD]],resres0122[],2,FALSE),0)</f>
        <v>0</v>
      </c>
      <c r="AA54" s="20">
        <f>IFERROR(VLOOKUP(Z54,PointsTable[],2,FALSE),0)</f>
        <v>0</v>
      </c>
      <c r="AB54" s="20">
        <f>IFERROR(VLOOKUP(AthListMen[[#This Row],[CARD]],resres0123[],2,FALSE),0)</f>
        <v>0</v>
      </c>
      <c r="AC54" s="21">
        <f>IFERROR(VLOOKUP(AB54,PointsTable[],2,FALSE),0)</f>
        <v>0</v>
      </c>
      <c r="AD54" s="20">
        <f>IFERROR(VLOOKUP(AthListMen[[#This Row],[CARD]],resres0139[],2,FALSE),0)</f>
        <v>43</v>
      </c>
      <c r="AE54" s="20">
        <f>IFERROR(VLOOKUP(AD54,PointsTable[],2,FALSE),0)</f>
        <v>0</v>
      </c>
      <c r="AF54" s="20">
        <f>IFERROR(VLOOKUP(AthListMen[[#This Row],[CARD]],resres0140[],2,FALSE),0)</f>
        <v>30</v>
      </c>
      <c r="AG54" s="20">
        <f>IFERROR(VLOOKUP(AF54,PointsTable[],2,FALSE),0)</f>
        <v>1</v>
      </c>
      <c r="AH54" s="20">
        <f>IFERROR(VLOOKUP(AthListMen[[#This Row],[CARD]],resres0141[],2,FALSE),0)</f>
        <v>0</v>
      </c>
      <c r="AI54" s="21">
        <f>IFERROR(VLOOKUP(AH54,PointsTable[],2,FALSE),0)</f>
        <v>0</v>
      </c>
    </row>
    <row r="55" spans="1:35" ht="18.75" x14ac:dyDescent="0.3">
      <c r="A55" s="18">
        <v>52</v>
      </c>
      <c r="B55">
        <v>67206</v>
      </c>
      <c r="C55" t="s">
        <v>362</v>
      </c>
      <c r="D55" t="s">
        <v>363</v>
      </c>
      <c r="E55" t="s">
        <v>222</v>
      </c>
      <c r="F55">
        <v>1999</v>
      </c>
      <c r="G55" s="26">
        <f>SUM(I55,K55,M55,O55,Q55,S55,U55,W55,Y55,AA55,AC55,AE55,AG55,AI55)</f>
        <v>7</v>
      </c>
      <c r="H55" s="19">
        <f>IFERROR(VLOOKUP(AthListMen[[#This Row],[CARD]],resres0095[],2,FALSE),0)</f>
        <v>29</v>
      </c>
      <c r="I55" s="20">
        <f>IFERROR(VLOOKUP(H55,PointsTable[],2,FALSE),0)</f>
        <v>2</v>
      </c>
      <c r="J55" s="20">
        <f>IFERROR(VLOOKUP(AthListMen[[#This Row],[CARD]],resres0096[],2,FALSE),0)</f>
        <v>0</v>
      </c>
      <c r="K55" s="20">
        <f>IFERROR(VLOOKUP(J55,PointsTable[],2,FALSE),0)</f>
        <v>0</v>
      </c>
      <c r="L55" s="20">
        <f>IFERROR(VLOOKUP(AthListMen[[#This Row],[CARD]],resres0296[],2,FALSE),0)</f>
        <v>33</v>
      </c>
      <c r="M55" s="20">
        <f>IFERROR(VLOOKUP(L55,PointsTable[],2,FALSE),0)</f>
        <v>0</v>
      </c>
      <c r="N55" s="20">
        <f>IFERROR(VLOOKUP(AthListMen[[#This Row],[CARD]],resres0097[],2,FALSE),0)</f>
        <v>27</v>
      </c>
      <c r="O55" s="21">
        <f>IFERROR(VLOOKUP(N55,PointsTable[],2,FALSE),0)</f>
        <v>4</v>
      </c>
      <c r="P55" s="19">
        <f>IFERROR(VLOOKUP(AthListMen[[#This Row],[CARD]],resres0113[],2,FALSE),0)</f>
        <v>0</v>
      </c>
      <c r="Q55" s="20">
        <f>IFERROR(VLOOKUP(P55,PointsTable[],2,FALSE),0)</f>
        <v>0</v>
      </c>
      <c r="R55" s="20">
        <f>IFERROR(VLOOKUP(AthListMen[[#This Row],[CARD]],resres0114[],2,FALSE),0)</f>
        <v>37</v>
      </c>
      <c r="S55" s="21">
        <f>IFERROR(VLOOKUP(R55,PointsTable[],2,FALSE),0)</f>
        <v>0</v>
      </c>
      <c r="T55" s="19">
        <f>IFERROR(VLOOKUP(AthListMen[[#This Row],[CARD]],resres0119[],2,FALSE),0)</f>
        <v>0</v>
      </c>
      <c r="U55" s="20">
        <f>IFERROR(VLOOKUP(T55,PointsTable[],2,FALSE),0)</f>
        <v>0</v>
      </c>
      <c r="V55" s="20">
        <f>IFERROR(VLOOKUP(AthListMen[[#This Row],[CARD]],resres0120[],2,FALSE),0)</f>
        <v>44</v>
      </c>
      <c r="W55" s="20">
        <f>IFERROR(VLOOKUP(V55,PointsTable[],2,FALSE),0)</f>
        <v>0</v>
      </c>
      <c r="X55" s="20">
        <f>IFERROR(VLOOKUP(AthListMen[[#This Row],[CARD]],resres0121[],2,FALSE),0)</f>
        <v>33</v>
      </c>
      <c r="Y55" s="20">
        <f>IFERROR(VLOOKUP(X55,PointsTable[],2,FALSE),0)</f>
        <v>0</v>
      </c>
      <c r="Z55" s="20">
        <f>IFERROR(VLOOKUP(AthListMen[[#This Row],[CARD]],resres0122[],2,FALSE),0)</f>
        <v>31</v>
      </c>
      <c r="AA55" s="20">
        <f>IFERROR(VLOOKUP(Z55,PointsTable[],2,FALSE),0)</f>
        <v>0</v>
      </c>
      <c r="AB55" s="20">
        <f>IFERROR(VLOOKUP(AthListMen[[#This Row],[CARD]],resres0123[],2,FALSE),0)</f>
        <v>0</v>
      </c>
      <c r="AC55" s="21">
        <f>IFERROR(VLOOKUP(AB55,PointsTable[],2,FALSE),0)</f>
        <v>0</v>
      </c>
      <c r="AD55" s="20">
        <f>IFERROR(VLOOKUP(AthListMen[[#This Row],[CARD]],resres0139[],2,FALSE),0)</f>
        <v>35</v>
      </c>
      <c r="AE55" s="20">
        <f>IFERROR(VLOOKUP(AD55,PointsTable[],2,FALSE),0)</f>
        <v>0</v>
      </c>
      <c r="AF55" s="20">
        <f>IFERROR(VLOOKUP(AthListMen[[#This Row],[CARD]],resres0140[],2,FALSE),0)</f>
        <v>31</v>
      </c>
      <c r="AG55" s="20">
        <f>IFERROR(VLOOKUP(AF55,PointsTable[],2,FALSE),0)</f>
        <v>0</v>
      </c>
      <c r="AH55" s="20">
        <f>IFERROR(VLOOKUP(AthListMen[[#This Row],[CARD]],resres0141[],2,FALSE),0)</f>
        <v>30</v>
      </c>
      <c r="AI55" s="21">
        <f>IFERROR(VLOOKUP(AH55,PointsTable[],2,FALSE),0)</f>
        <v>1</v>
      </c>
    </row>
    <row r="56" spans="1:35" ht="18.75" x14ac:dyDescent="0.3">
      <c r="A56" s="18">
        <v>53</v>
      </c>
      <c r="B56">
        <v>66913</v>
      </c>
      <c r="C56" t="s">
        <v>197</v>
      </c>
      <c r="D56" t="s">
        <v>198</v>
      </c>
      <c r="E56" t="s">
        <v>199</v>
      </c>
      <c r="F56">
        <v>1999</v>
      </c>
      <c r="G56" s="26">
        <f>SUM(I56,K56,M56,O56,Q56,S56,U56,W56,Y56,AA56,AC56,AE56,AG56,AI56)</f>
        <v>6</v>
      </c>
      <c r="H56" s="19">
        <f>IFERROR(VLOOKUP(AthListMen[[#This Row],[CARD]],resres0095[],2,FALSE),0)</f>
        <v>33</v>
      </c>
      <c r="I56" s="20">
        <f>IFERROR(VLOOKUP(H56,PointsTable[],2,FALSE),0)</f>
        <v>0</v>
      </c>
      <c r="J56" s="20">
        <f>IFERROR(VLOOKUP(AthListMen[[#This Row],[CARD]],resres0096[],2,FALSE),0)</f>
        <v>25</v>
      </c>
      <c r="K56" s="20">
        <f>IFERROR(VLOOKUP(J56,PointsTable[],2,FALSE),0)</f>
        <v>6</v>
      </c>
      <c r="L56" s="20">
        <f>IFERROR(VLOOKUP(AthListMen[[#This Row],[CARD]],resres0296[],2,FALSE),0)</f>
        <v>46</v>
      </c>
      <c r="M56" s="20">
        <f>IFERROR(VLOOKUP(L56,PointsTable[],2,FALSE),0)</f>
        <v>0</v>
      </c>
      <c r="N56" s="20">
        <f>IFERROR(VLOOKUP(AthListMen[[#This Row],[CARD]],resres0097[],2,FALSE),0)</f>
        <v>31</v>
      </c>
      <c r="O56" s="21">
        <f>IFERROR(VLOOKUP(N56,PointsTable[],2,FALSE),0)</f>
        <v>0</v>
      </c>
      <c r="P56" s="19">
        <f>IFERROR(VLOOKUP(AthListMen[[#This Row],[CARD]],resres0113[],2,FALSE),0)</f>
        <v>33</v>
      </c>
      <c r="Q56" s="20">
        <f>IFERROR(VLOOKUP(P56,PointsTable[],2,FALSE),0)</f>
        <v>0</v>
      </c>
      <c r="R56" s="20">
        <f>IFERROR(VLOOKUP(AthListMen[[#This Row],[CARD]],resres0114[],2,FALSE),0)</f>
        <v>38</v>
      </c>
      <c r="S56" s="21">
        <f>IFERROR(VLOOKUP(R56,PointsTable[],2,FALSE),0)</f>
        <v>0</v>
      </c>
      <c r="T56" s="19">
        <f>IFERROR(VLOOKUP(AthListMen[[#This Row],[CARD]],resres0119[],2,FALSE),0)</f>
        <v>40</v>
      </c>
      <c r="U56" s="20">
        <f>IFERROR(VLOOKUP(T56,PointsTable[],2,FALSE),0)</f>
        <v>0</v>
      </c>
      <c r="V56" s="20">
        <f>IFERROR(VLOOKUP(AthListMen[[#This Row],[CARD]],resres0120[],2,FALSE),0)</f>
        <v>41</v>
      </c>
      <c r="W56" s="20">
        <f>IFERROR(VLOOKUP(V56,PointsTable[],2,FALSE),0)</f>
        <v>0</v>
      </c>
      <c r="X56" s="20">
        <f>IFERROR(VLOOKUP(AthListMen[[#This Row],[CARD]],resres0121[],2,FALSE),0)</f>
        <v>34</v>
      </c>
      <c r="Y56" s="20">
        <f>IFERROR(VLOOKUP(X56,PointsTable[],2,FALSE),0)</f>
        <v>0</v>
      </c>
      <c r="Z56" s="20">
        <f>IFERROR(VLOOKUP(AthListMen[[#This Row],[CARD]],resres0122[],2,FALSE),0)</f>
        <v>35</v>
      </c>
      <c r="AA56" s="20">
        <f>IFERROR(VLOOKUP(Z56,PointsTable[],2,FALSE),0)</f>
        <v>0</v>
      </c>
      <c r="AB56" s="20">
        <f>IFERROR(VLOOKUP(AthListMen[[#This Row],[CARD]],resres0123[],2,FALSE),0)</f>
        <v>0</v>
      </c>
      <c r="AC56" s="21">
        <f>IFERROR(VLOOKUP(AB56,PointsTable[],2,FALSE),0)</f>
        <v>0</v>
      </c>
      <c r="AD56" s="20">
        <f>IFERROR(VLOOKUP(AthListMen[[#This Row],[CARD]],resres0139[],2,FALSE),0)</f>
        <v>37</v>
      </c>
      <c r="AE56" s="20">
        <f>IFERROR(VLOOKUP(AD56,PointsTable[],2,FALSE),0)</f>
        <v>0</v>
      </c>
      <c r="AF56" s="20">
        <f>IFERROR(VLOOKUP(AthListMen[[#This Row],[CARD]],resres0140[],2,FALSE),0)</f>
        <v>34</v>
      </c>
      <c r="AG56" s="20">
        <f>IFERROR(VLOOKUP(AF56,PointsTable[],2,FALSE),0)</f>
        <v>0</v>
      </c>
      <c r="AH56" s="20">
        <f>IFERROR(VLOOKUP(AthListMen[[#This Row],[CARD]],resres0141[],2,FALSE),0)</f>
        <v>0</v>
      </c>
      <c r="AI56" s="21">
        <f>IFERROR(VLOOKUP(AH56,PointsTable[],2,FALSE),0)</f>
        <v>0</v>
      </c>
    </row>
    <row r="57" spans="1:35" ht="18.75" x14ac:dyDescent="0.3">
      <c r="A57" s="18">
        <v>54</v>
      </c>
      <c r="B57">
        <v>71348</v>
      </c>
      <c r="C57" t="s">
        <v>189</v>
      </c>
      <c r="D57" t="s">
        <v>190</v>
      </c>
      <c r="E57" t="s">
        <v>191</v>
      </c>
      <c r="F57">
        <v>1999</v>
      </c>
      <c r="G57" s="26">
        <f>SUM(I57,K57,M57,O57,Q57,S57,U57,W57,Y57,AA57,AC57,AE57,AG57,AI57)</f>
        <v>5</v>
      </c>
      <c r="H57" s="19">
        <f>IFERROR(VLOOKUP(AthListMen[[#This Row],[CARD]],resres0095[],2,FALSE),0)</f>
        <v>0</v>
      </c>
      <c r="I57" s="20">
        <f>IFERROR(VLOOKUP(H57,PointsTable[],2,FALSE),0)</f>
        <v>0</v>
      </c>
      <c r="J57" s="20">
        <f>IFERROR(VLOOKUP(AthListMen[[#This Row],[CARD]],resres0096[],2,FALSE),0)</f>
        <v>26</v>
      </c>
      <c r="K57" s="20">
        <f>IFERROR(VLOOKUP(J57,PointsTable[],2,FALSE),0)</f>
        <v>5</v>
      </c>
      <c r="L57" s="20">
        <f>IFERROR(VLOOKUP(AthListMen[[#This Row],[CARD]],resres0296[],2,FALSE),0)</f>
        <v>47</v>
      </c>
      <c r="M57" s="20">
        <f>IFERROR(VLOOKUP(L57,PointsTable[],2,FALSE),0)</f>
        <v>0</v>
      </c>
      <c r="N57" s="20">
        <f>IFERROR(VLOOKUP(AthListMen[[#This Row],[CARD]],resres0097[],2,FALSE),0)</f>
        <v>34</v>
      </c>
      <c r="O57" s="21">
        <f>IFERROR(VLOOKUP(N57,PointsTable[],2,FALSE),0)</f>
        <v>0</v>
      </c>
      <c r="P57" s="19">
        <f>IFERROR(VLOOKUP(AthListMen[[#This Row],[CARD]],resres0113[],2,FALSE),0)</f>
        <v>0</v>
      </c>
      <c r="Q57" s="20">
        <f>IFERROR(VLOOKUP(P57,PointsTable[],2,FALSE),0)</f>
        <v>0</v>
      </c>
      <c r="R57" s="20">
        <f>IFERROR(VLOOKUP(AthListMen[[#This Row],[CARD]],resres0114[],2,FALSE),0)</f>
        <v>0</v>
      </c>
      <c r="S57" s="21">
        <f>IFERROR(VLOOKUP(R57,PointsTable[],2,FALSE),0)</f>
        <v>0</v>
      </c>
      <c r="T57" s="19">
        <f>IFERROR(VLOOKUP(AthListMen[[#This Row],[CARD]],resres0119[],2,FALSE),0)</f>
        <v>0</v>
      </c>
      <c r="U57" s="20">
        <f>IFERROR(VLOOKUP(T57,PointsTable[],2,FALSE),0)</f>
        <v>0</v>
      </c>
      <c r="V57" s="20">
        <f>IFERROR(VLOOKUP(AthListMen[[#This Row],[CARD]],resres0120[],2,FALSE),0)</f>
        <v>0</v>
      </c>
      <c r="W57" s="20">
        <f>IFERROR(VLOOKUP(V57,PointsTable[],2,FALSE),0)</f>
        <v>0</v>
      </c>
      <c r="X57" s="20">
        <f>IFERROR(VLOOKUP(AthListMen[[#This Row],[CARD]],resres0121[],2,FALSE),0)</f>
        <v>0</v>
      </c>
      <c r="Y57" s="20">
        <f>IFERROR(VLOOKUP(X57,PointsTable[],2,FALSE),0)</f>
        <v>0</v>
      </c>
      <c r="Z57" s="20">
        <f>IFERROR(VLOOKUP(AthListMen[[#This Row],[CARD]],resres0122[],2,FALSE),0)</f>
        <v>0</v>
      </c>
      <c r="AA57" s="20">
        <f>IFERROR(VLOOKUP(Z57,PointsTable[],2,FALSE),0)</f>
        <v>0</v>
      </c>
      <c r="AB57" s="20">
        <f>IFERROR(VLOOKUP(AthListMen[[#This Row],[CARD]],resres0123[],2,FALSE),0)</f>
        <v>0</v>
      </c>
      <c r="AC57" s="21">
        <f>IFERROR(VLOOKUP(AB57,PointsTable[],2,FALSE),0)</f>
        <v>0</v>
      </c>
      <c r="AD57" s="20">
        <f>IFERROR(VLOOKUP(AthListMen[[#This Row],[CARD]],resres0139[],2,FALSE),0)</f>
        <v>0</v>
      </c>
      <c r="AE57" s="20">
        <f>IFERROR(VLOOKUP(AD57,PointsTable[],2,FALSE),0)</f>
        <v>0</v>
      </c>
      <c r="AF57" s="20">
        <f>IFERROR(VLOOKUP(AthListMen[[#This Row],[CARD]],resres0140[],2,FALSE),0)</f>
        <v>0</v>
      </c>
      <c r="AG57" s="20">
        <f>IFERROR(VLOOKUP(AF57,PointsTable[],2,FALSE),0)</f>
        <v>0</v>
      </c>
      <c r="AH57" s="20">
        <f>IFERROR(VLOOKUP(AthListMen[[#This Row],[CARD]],resres0141[],2,FALSE),0)</f>
        <v>0</v>
      </c>
      <c r="AI57" s="21">
        <f>IFERROR(VLOOKUP(AH57,PointsTable[],2,FALSE),0)</f>
        <v>0</v>
      </c>
    </row>
    <row r="58" spans="1:35" ht="18.75" x14ac:dyDescent="0.3">
      <c r="A58" s="11">
        <v>55</v>
      </c>
      <c r="B58">
        <v>72533</v>
      </c>
      <c r="C58" t="s">
        <v>261</v>
      </c>
      <c r="D58" t="s">
        <v>262</v>
      </c>
      <c r="E58" t="s">
        <v>217</v>
      </c>
      <c r="F58">
        <v>1999</v>
      </c>
      <c r="G58" s="26">
        <f>SUM(I58,K58,M58,O58,Q58,S58,U58,W58,Y58,AA58,AC58,AE58,AG58,AI58)</f>
        <v>0</v>
      </c>
      <c r="H58" s="19">
        <f>IFERROR(VLOOKUP(AthListMen[[#This Row],[CARD]],resres0095[],2,FALSE),0)</f>
        <v>0</v>
      </c>
      <c r="I58" s="20">
        <f>IFERROR(VLOOKUP(H58,PointsTable[],2,FALSE),0)</f>
        <v>0</v>
      </c>
      <c r="J58" s="20">
        <f>IFERROR(VLOOKUP(AthListMen[[#This Row],[CARD]],resres0096[],2,FALSE),0)</f>
        <v>0</v>
      </c>
      <c r="K58" s="20">
        <f>IFERROR(VLOOKUP(J58,PointsTable[],2,FALSE),0)</f>
        <v>0</v>
      </c>
      <c r="L58" s="20">
        <f>IFERROR(VLOOKUP(AthListMen[[#This Row],[CARD]],resres0296[],2,FALSE),0)</f>
        <v>0</v>
      </c>
      <c r="M58" s="20">
        <f>IFERROR(VLOOKUP(L58,PointsTable[],2,FALSE),0)</f>
        <v>0</v>
      </c>
      <c r="N58" s="20">
        <f>IFERROR(VLOOKUP(AthListMen[[#This Row],[CARD]],resres0097[],2,FALSE),0)</f>
        <v>0</v>
      </c>
      <c r="O58" s="21">
        <f>IFERROR(VLOOKUP(N58,PointsTable[],2,FALSE),0)</f>
        <v>0</v>
      </c>
      <c r="P58" s="19">
        <f>IFERROR(VLOOKUP(AthListMen[[#This Row],[CARD]],resres0113[],2,FALSE),0)</f>
        <v>0</v>
      </c>
      <c r="Q58" s="20">
        <f>IFERROR(VLOOKUP(P58,PointsTable[],2,FALSE),0)</f>
        <v>0</v>
      </c>
      <c r="R58" s="20">
        <f>IFERROR(VLOOKUP(AthListMen[[#This Row],[CARD]],resres0114[],2,FALSE),0)</f>
        <v>0</v>
      </c>
      <c r="S58" s="21">
        <f>IFERROR(VLOOKUP(R58,PointsTable[],2,FALSE),0)</f>
        <v>0</v>
      </c>
      <c r="T58" s="19">
        <f>IFERROR(VLOOKUP(AthListMen[[#This Row],[CARD]],resres0119[],2,FALSE),0)</f>
        <v>0</v>
      </c>
      <c r="U58" s="20">
        <f>IFERROR(VLOOKUP(T58,PointsTable[],2,FALSE),0)</f>
        <v>0</v>
      </c>
      <c r="V58" s="20">
        <f>IFERROR(VLOOKUP(AthListMen[[#This Row],[CARD]],resres0120[],2,FALSE),0)</f>
        <v>0</v>
      </c>
      <c r="W58" s="20">
        <f>IFERROR(VLOOKUP(V58,PointsTable[],2,FALSE),0)</f>
        <v>0</v>
      </c>
      <c r="X58" s="20">
        <f>IFERROR(VLOOKUP(AthListMen[[#This Row],[CARD]],resres0121[],2,FALSE),0)</f>
        <v>0</v>
      </c>
      <c r="Y58" s="20">
        <f>IFERROR(VLOOKUP(X58,PointsTable[],2,FALSE),0)</f>
        <v>0</v>
      </c>
      <c r="Z58" s="20">
        <f>IFERROR(VLOOKUP(AthListMen[[#This Row],[CARD]],resres0122[],2,FALSE),0)</f>
        <v>0</v>
      </c>
      <c r="AA58" s="20">
        <f>IFERROR(VLOOKUP(Z58,PointsTable[],2,FALSE),0)</f>
        <v>0</v>
      </c>
      <c r="AB58" s="20">
        <f>IFERROR(VLOOKUP(AthListMen[[#This Row],[CARD]],resres0123[],2,FALSE),0)</f>
        <v>0</v>
      </c>
      <c r="AC58" s="21">
        <f>IFERROR(VLOOKUP(AB58,PointsTable[],2,FALSE),0)</f>
        <v>0</v>
      </c>
      <c r="AD58" s="20">
        <f>IFERROR(VLOOKUP(AthListMen[[#This Row],[CARD]],resres0139[],2,FALSE),0)</f>
        <v>0</v>
      </c>
      <c r="AE58" s="20">
        <f>IFERROR(VLOOKUP(AD58,PointsTable[],2,FALSE),0)</f>
        <v>0</v>
      </c>
      <c r="AF58" s="20">
        <f>IFERROR(VLOOKUP(AthListMen[[#This Row],[CARD]],resres0140[],2,FALSE),0)</f>
        <v>0</v>
      </c>
      <c r="AG58" s="20">
        <f>IFERROR(VLOOKUP(AF58,PointsTable[],2,FALSE),0)</f>
        <v>0</v>
      </c>
      <c r="AH58" s="20">
        <f>IFERROR(VLOOKUP(AthListMen[[#This Row],[CARD]],resres0141[],2,FALSE),0)</f>
        <v>0</v>
      </c>
      <c r="AI58" s="21">
        <f>IFERROR(VLOOKUP(AH58,PointsTable[],2,FALSE),0)</f>
        <v>0</v>
      </c>
    </row>
    <row r="59" spans="1:35" ht="18.75" x14ac:dyDescent="0.3">
      <c r="A59" s="11">
        <v>56</v>
      </c>
      <c r="B59">
        <v>65892</v>
      </c>
      <c r="C59" t="s">
        <v>240</v>
      </c>
      <c r="D59" t="s">
        <v>274</v>
      </c>
      <c r="E59" t="s">
        <v>217</v>
      </c>
      <c r="F59">
        <v>2000</v>
      </c>
      <c r="G59" s="26">
        <f>SUM(I59,K59,M59,O59,Q59,S59,U59,W59,Y59,AA59,AC59,AE59,AG59,AI59)</f>
        <v>0</v>
      </c>
      <c r="H59" s="19">
        <f>IFERROR(VLOOKUP(AthListMen[[#This Row],[CARD]],resres0095[],2,FALSE),0)</f>
        <v>0</v>
      </c>
      <c r="I59" s="20">
        <f>IFERROR(VLOOKUP(H59,PointsTable[],2,FALSE),0)</f>
        <v>0</v>
      </c>
      <c r="J59" s="20">
        <f>IFERROR(VLOOKUP(AthListMen[[#This Row],[CARD]],resres0096[],2,FALSE),0)</f>
        <v>0</v>
      </c>
      <c r="K59" s="20">
        <f>IFERROR(VLOOKUP(J59,PointsTable[],2,FALSE),0)</f>
        <v>0</v>
      </c>
      <c r="L59" s="20">
        <f>IFERROR(VLOOKUP(AthListMen[[#This Row],[CARD]],resres0296[],2,FALSE),0)</f>
        <v>0</v>
      </c>
      <c r="M59" s="20">
        <f>IFERROR(VLOOKUP(L59,PointsTable[],2,FALSE),0)</f>
        <v>0</v>
      </c>
      <c r="N59" s="20">
        <f>IFERROR(VLOOKUP(AthListMen[[#This Row],[CARD]],resres0097[],2,FALSE),0)</f>
        <v>0</v>
      </c>
      <c r="O59" s="21">
        <f>IFERROR(VLOOKUP(N59,PointsTable[],2,FALSE),0)</f>
        <v>0</v>
      </c>
      <c r="P59" s="19">
        <f>IFERROR(VLOOKUP(AthListMen[[#This Row],[CARD]],resres0113[],2,FALSE),0)</f>
        <v>0</v>
      </c>
      <c r="Q59" s="20">
        <f>IFERROR(VLOOKUP(P59,PointsTable[],2,FALSE),0)</f>
        <v>0</v>
      </c>
      <c r="R59" s="20">
        <f>IFERROR(VLOOKUP(AthListMen[[#This Row],[CARD]],resres0114[],2,FALSE),0)</f>
        <v>0</v>
      </c>
      <c r="S59" s="21">
        <f>IFERROR(VLOOKUP(R59,PointsTable[],2,FALSE),0)</f>
        <v>0</v>
      </c>
      <c r="T59" s="19">
        <f>IFERROR(VLOOKUP(AthListMen[[#This Row],[CARD]],resres0119[],2,FALSE),0)</f>
        <v>0</v>
      </c>
      <c r="U59" s="20">
        <f>IFERROR(VLOOKUP(T59,PointsTable[],2,FALSE),0)</f>
        <v>0</v>
      </c>
      <c r="V59" s="20">
        <f>IFERROR(VLOOKUP(AthListMen[[#This Row],[CARD]],resres0120[],2,FALSE),0)</f>
        <v>0</v>
      </c>
      <c r="W59" s="20">
        <f>IFERROR(VLOOKUP(V59,PointsTable[],2,FALSE),0)</f>
        <v>0</v>
      </c>
      <c r="X59" s="20">
        <f>IFERROR(VLOOKUP(AthListMen[[#This Row],[CARD]],resres0121[],2,FALSE),0)</f>
        <v>0</v>
      </c>
      <c r="Y59" s="20">
        <f>IFERROR(VLOOKUP(X59,PointsTable[],2,FALSE),0)</f>
        <v>0</v>
      </c>
      <c r="Z59" s="20">
        <f>IFERROR(VLOOKUP(AthListMen[[#This Row],[CARD]],resres0122[],2,FALSE),0)</f>
        <v>0</v>
      </c>
      <c r="AA59" s="20">
        <f>IFERROR(VLOOKUP(Z59,PointsTable[],2,FALSE),0)</f>
        <v>0</v>
      </c>
      <c r="AB59" s="20">
        <f>IFERROR(VLOOKUP(AthListMen[[#This Row],[CARD]],resres0123[],2,FALSE),0)</f>
        <v>0</v>
      </c>
      <c r="AC59" s="21">
        <f>IFERROR(VLOOKUP(AB59,PointsTable[],2,FALSE),0)</f>
        <v>0</v>
      </c>
      <c r="AD59" s="20">
        <f>IFERROR(VLOOKUP(AthListMen[[#This Row],[CARD]],resres0139[],2,FALSE),0)</f>
        <v>0</v>
      </c>
      <c r="AE59" s="20">
        <f>IFERROR(VLOOKUP(AD59,PointsTable[],2,FALSE),0)</f>
        <v>0</v>
      </c>
      <c r="AF59" s="20">
        <f>IFERROR(VLOOKUP(AthListMen[[#This Row],[CARD]],resres0140[],2,FALSE),0)</f>
        <v>0</v>
      </c>
      <c r="AG59" s="20">
        <f>IFERROR(VLOOKUP(AF59,PointsTable[],2,FALSE),0)</f>
        <v>0</v>
      </c>
      <c r="AH59" s="20">
        <f>IFERROR(VLOOKUP(AthListMen[[#This Row],[CARD]],resres0141[],2,FALSE),0)</f>
        <v>0</v>
      </c>
      <c r="AI59" s="21">
        <f>IFERROR(VLOOKUP(AH59,PointsTable[],2,FALSE),0)</f>
        <v>0</v>
      </c>
    </row>
    <row r="60" spans="1:35" ht="18.75" x14ac:dyDescent="0.3">
      <c r="A60" s="11">
        <v>57</v>
      </c>
      <c r="B60">
        <v>69885</v>
      </c>
      <c r="C60" t="s">
        <v>235</v>
      </c>
      <c r="D60" t="s">
        <v>236</v>
      </c>
      <c r="E60" t="s">
        <v>237</v>
      </c>
      <c r="F60">
        <v>1999</v>
      </c>
      <c r="G60" s="26">
        <f>SUM(I60,K60,M60,O60,Q60,S60,U60,W60,Y60,AA60,AC60,AE60,AG60,AI60)</f>
        <v>0</v>
      </c>
      <c r="H60" s="19">
        <f>IFERROR(VLOOKUP(AthListMen[[#This Row],[CARD]],resres0095[],2,FALSE),0)</f>
        <v>0</v>
      </c>
      <c r="I60" s="20">
        <f>IFERROR(VLOOKUP(H60,PointsTable[],2,FALSE),0)</f>
        <v>0</v>
      </c>
      <c r="J60" s="20">
        <f>IFERROR(VLOOKUP(AthListMen[[#This Row],[CARD]],resres0096[],2,FALSE),0)</f>
        <v>0</v>
      </c>
      <c r="K60" s="20">
        <f>IFERROR(VLOOKUP(J60,PointsTable[],2,FALSE),0)</f>
        <v>0</v>
      </c>
      <c r="L60" s="20">
        <f>IFERROR(VLOOKUP(AthListMen[[#This Row],[CARD]],resres0296[],2,FALSE),0)</f>
        <v>0</v>
      </c>
      <c r="M60" s="20">
        <f>IFERROR(VLOOKUP(L60,PointsTable[],2,FALSE),0)</f>
        <v>0</v>
      </c>
      <c r="N60" s="20">
        <f>IFERROR(VLOOKUP(AthListMen[[#This Row],[CARD]],resres0097[],2,FALSE),0)</f>
        <v>0</v>
      </c>
      <c r="O60" s="21">
        <f>IFERROR(VLOOKUP(N60,PointsTable[],2,FALSE),0)</f>
        <v>0</v>
      </c>
      <c r="P60" s="19">
        <f>IFERROR(VLOOKUP(AthListMen[[#This Row],[CARD]],resres0113[],2,FALSE),0)</f>
        <v>0</v>
      </c>
      <c r="Q60" s="20">
        <f>IFERROR(VLOOKUP(P60,PointsTable[],2,FALSE),0)</f>
        <v>0</v>
      </c>
      <c r="R60" s="20">
        <f>IFERROR(VLOOKUP(AthListMen[[#This Row],[CARD]],resres0114[],2,FALSE),0)</f>
        <v>0</v>
      </c>
      <c r="S60" s="21">
        <f>IFERROR(VLOOKUP(R60,PointsTable[],2,FALSE),0)</f>
        <v>0</v>
      </c>
      <c r="T60" s="19">
        <f>IFERROR(VLOOKUP(AthListMen[[#This Row],[CARD]],resres0119[],2,FALSE),0)</f>
        <v>0</v>
      </c>
      <c r="U60" s="20">
        <f>IFERROR(VLOOKUP(T60,PointsTable[],2,FALSE),0)</f>
        <v>0</v>
      </c>
      <c r="V60" s="20">
        <f>IFERROR(VLOOKUP(AthListMen[[#This Row],[CARD]],resres0120[],2,FALSE),0)</f>
        <v>0</v>
      </c>
      <c r="W60" s="20">
        <f>IFERROR(VLOOKUP(V60,PointsTable[],2,FALSE),0)</f>
        <v>0</v>
      </c>
      <c r="X60" s="20">
        <f>IFERROR(VLOOKUP(AthListMen[[#This Row],[CARD]],resres0121[],2,FALSE),0)</f>
        <v>0</v>
      </c>
      <c r="Y60" s="20">
        <f>IFERROR(VLOOKUP(X60,PointsTable[],2,FALSE),0)</f>
        <v>0</v>
      </c>
      <c r="Z60" s="20">
        <f>IFERROR(VLOOKUP(AthListMen[[#This Row],[CARD]],resres0122[],2,FALSE),0)</f>
        <v>0</v>
      </c>
      <c r="AA60" s="20">
        <f>IFERROR(VLOOKUP(Z60,PointsTable[],2,FALSE),0)</f>
        <v>0</v>
      </c>
      <c r="AB60" s="20">
        <f>IFERROR(VLOOKUP(AthListMen[[#This Row],[CARD]],resres0123[],2,FALSE),0)</f>
        <v>0</v>
      </c>
      <c r="AC60" s="21">
        <f>IFERROR(VLOOKUP(AB60,PointsTable[],2,FALSE),0)</f>
        <v>0</v>
      </c>
      <c r="AD60" s="20">
        <f>IFERROR(VLOOKUP(AthListMen[[#This Row],[CARD]],resres0139[],2,FALSE),0)</f>
        <v>0</v>
      </c>
      <c r="AE60" s="20">
        <f>IFERROR(VLOOKUP(AD60,PointsTable[],2,FALSE),0)</f>
        <v>0</v>
      </c>
      <c r="AF60" s="20">
        <f>IFERROR(VLOOKUP(AthListMen[[#This Row],[CARD]],resres0140[],2,FALSE),0)</f>
        <v>0</v>
      </c>
      <c r="AG60" s="20">
        <f>IFERROR(VLOOKUP(AF60,PointsTable[],2,FALSE),0)</f>
        <v>0</v>
      </c>
      <c r="AH60" s="20">
        <f>IFERROR(VLOOKUP(AthListMen[[#This Row],[CARD]],resres0141[],2,FALSE),0)</f>
        <v>0</v>
      </c>
      <c r="AI60" s="21">
        <f>IFERROR(VLOOKUP(AH60,PointsTable[],2,FALSE),0)</f>
        <v>0</v>
      </c>
    </row>
    <row r="61" spans="1:35" ht="18.75" x14ac:dyDescent="0.3">
      <c r="A61" s="11">
        <v>58</v>
      </c>
      <c r="B61">
        <v>65410</v>
      </c>
      <c r="C61" t="s">
        <v>332</v>
      </c>
      <c r="D61" t="s">
        <v>333</v>
      </c>
      <c r="E61" t="s">
        <v>211</v>
      </c>
      <c r="F61">
        <v>1999</v>
      </c>
      <c r="G61" s="26">
        <f>SUM(I61,K61,M61,O61,Q61,S61,U61,W61,Y61,AA61,AC61,AE61,AG61,AI61)</f>
        <v>0</v>
      </c>
      <c r="H61" s="19">
        <f>IFERROR(VLOOKUP(AthListMen[[#This Row],[CARD]],resres0095[],2,FALSE),0)</f>
        <v>0</v>
      </c>
      <c r="I61" s="20">
        <f>IFERROR(VLOOKUP(H61,PointsTable[],2,FALSE),0)</f>
        <v>0</v>
      </c>
      <c r="J61" s="20">
        <f>IFERROR(VLOOKUP(AthListMen[[#This Row],[CARD]],resres0096[],2,FALSE),0)</f>
        <v>0</v>
      </c>
      <c r="K61" s="20">
        <f>IFERROR(VLOOKUP(J61,PointsTable[],2,FALSE),0)</f>
        <v>0</v>
      </c>
      <c r="L61" s="20">
        <f>IFERROR(VLOOKUP(AthListMen[[#This Row],[CARD]],resres0296[],2,FALSE),0)</f>
        <v>0</v>
      </c>
      <c r="M61" s="20">
        <f>IFERROR(VLOOKUP(L61,PointsTable[],2,FALSE),0)</f>
        <v>0</v>
      </c>
      <c r="N61" s="20">
        <f>IFERROR(VLOOKUP(AthListMen[[#This Row],[CARD]],resres0097[],2,FALSE),0)</f>
        <v>0</v>
      </c>
      <c r="O61" s="21">
        <f>IFERROR(VLOOKUP(N61,PointsTable[],2,FALSE),0)</f>
        <v>0</v>
      </c>
      <c r="P61" s="19">
        <f>IFERROR(VLOOKUP(AthListMen[[#This Row],[CARD]],resres0113[],2,FALSE),0)</f>
        <v>0</v>
      </c>
      <c r="Q61" s="20">
        <f>IFERROR(VLOOKUP(P61,PointsTable[],2,FALSE),0)</f>
        <v>0</v>
      </c>
      <c r="R61" s="20">
        <f>IFERROR(VLOOKUP(AthListMen[[#This Row],[CARD]],resres0114[],2,FALSE),0)</f>
        <v>0</v>
      </c>
      <c r="S61" s="21">
        <f>IFERROR(VLOOKUP(R61,PointsTable[],2,FALSE),0)</f>
        <v>0</v>
      </c>
      <c r="T61" s="19">
        <f>IFERROR(VLOOKUP(AthListMen[[#This Row],[CARD]],resres0119[],2,FALSE),0)</f>
        <v>0</v>
      </c>
      <c r="U61" s="20">
        <f>IFERROR(VLOOKUP(T61,PointsTable[],2,FALSE),0)</f>
        <v>0</v>
      </c>
      <c r="V61" s="20">
        <f>IFERROR(VLOOKUP(AthListMen[[#This Row],[CARD]],resres0120[],2,FALSE),0)</f>
        <v>0</v>
      </c>
      <c r="W61" s="20">
        <f>IFERROR(VLOOKUP(V61,PointsTable[],2,FALSE),0)</f>
        <v>0</v>
      </c>
      <c r="X61" s="20">
        <f>IFERROR(VLOOKUP(AthListMen[[#This Row],[CARD]],resres0121[],2,FALSE),0)</f>
        <v>0</v>
      </c>
      <c r="Y61" s="20">
        <f>IFERROR(VLOOKUP(X61,PointsTable[],2,FALSE),0)</f>
        <v>0</v>
      </c>
      <c r="Z61" s="20">
        <f>IFERROR(VLOOKUP(AthListMen[[#This Row],[CARD]],resres0122[],2,FALSE),0)</f>
        <v>0</v>
      </c>
      <c r="AA61" s="20">
        <f>IFERROR(VLOOKUP(Z61,PointsTable[],2,FALSE),0)</f>
        <v>0</v>
      </c>
      <c r="AB61" s="20">
        <f>IFERROR(VLOOKUP(AthListMen[[#This Row],[CARD]],resres0123[],2,FALSE),0)</f>
        <v>0</v>
      </c>
      <c r="AC61" s="21">
        <f>IFERROR(VLOOKUP(AB61,PointsTable[],2,FALSE),0)</f>
        <v>0</v>
      </c>
      <c r="AD61" s="20">
        <f>IFERROR(VLOOKUP(AthListMen[[#This Row],[CARD]],resres0139[],2,FALSE),0)</f>
        <v>0</v>
      </c>
      <c r="AE61" s="20">
        <f>IFERROR(VLOOKUP(AD61,PointsTable[],2,FALSE),0)</f>
        <v>0</v>
      </c>
      <c r="AF61" s="20">
        <f>IFERROR(VLOOKUP(AthListMen[[#This Row],[CARD]],resres0140[],2,FALSE),0)</f>
        <v>0</v>
      </c>
      <c r="AG61" s="20">
        <f>IFERROR(VLOOKUP(AF61,PointsTable[],2,FALSE),0)</f>
        <v>0</v>
      </c>
      <c r="AH61" s="20">
        <f>IFERROR(VLOOKUP(AthListMen[[#This Row],[CARD]],resres0141[],2,FALSE),0)</f>
        <v>0</v>
      </c>
      <c r="AI61" s="21">
        <f>IFERROR(VLOOKUP(AH61,PointsTable[],2,FALSE),0)</f>
        <v>0</v>
      </c>
    </row>
    <row r="62" spans="1:35" ht="18.75" x14ac:dyDescent="0.3">
      <c r="A62" s="11">
        <v>59</v>
      </c>
      <c r="B62">
        <v>82301</v>
      </c>
      <c r="C62" t="s">
        <v>359</v>
      </c>
      <c r="D62" t="s">
        <v>360</v>
      </c>
      <c r="E62" t="s">
        <v>361</v>
      </c>
      <c r="F62">
        <v>2000</v>
      </c>
      <c r="G62" s="26">
        <f>SUM(I62,K62,M62,O62,Q62,S62,U62,W62,Y62,AA62,AC62,AE62,AG62,AI62)</f>
        <v>0</v>
      </c>
      <c r="H62" s="19">
        <f>IFERROR(VLOOKUP(AthListMen[[#This Row],[CARD]],resres0095[],2,FALSE),0)</f>
        <v>0</v>
      </c>
      <c r="I62" s="20">
        <f>IFERROR(VLOOKUP(H62,PointsTable[],2,FALSE),0)</f>
        <v>0</v>
      </c>
      <c r="J62" s="20">
        <f>IFERROR(VLOOKUP(AthListMen[[#This Row],[CARD]],resres0096[],2,FALSE),0)</f>
        <v>0</v>
      </c>
      <c r="K62" s="20">
        <f>IFERROR(VLOOKUP(J62,PointsTable[],2,FALSE),0)</f>
        <v>0</v>
      </c>
      <c r="L62" s="20">
        <f>IFERROR(VLOOKUP(AthListMen[[#This Row],[CARD]],resres0296[],2,FALSE),0)</f>
        <v>0</v>
      </c>
      <c r="M62" s="20">
        <f>IFERROR(VLOOKUP(L62,PointsTable[],2,FALSE),0)</f>
        <v>0</v>
      </c>
      <c r="N62" s="20">
        <f>IFERROR(VLOOKUP(AthListMen[[#This Row],[CARD]],resres0097[],2,FALSE),0)</f>
        <v>0</v>
      </c>
      <c r="O62" s="21">
        <f>IFERROR(VLOOKUP(N62,PointsTable[],2,FALSE),0)</f>
        <v>0</v>
      </c>
      <c r="P62" s="19">
        <f>IFERROR(VLOOKUP(AthListMen[[#This Row],[CARD]],resres0113[],2,FALSE),0)</f>
        <v>0</v>
      </c>
      <c r="Q62" s="20">
        <f>IFERROR(VLOOKUP(P62,PointsTable[],2,FALSE),0)</f>
        <v>0</v>
      </c>
      <c r="R62" s="20">
        <f>IFERROR(VLOOKUP(AthListMen[[#This Row],[CARD]],resres0114[],2,FALSE),0)</f>
        <v>0</v>
      </c>
      <c r="S62" s="21">
        <f>IFERROR(VLOOKUP(R62,PointsTable[],2,FALSE),0)</f>
        <v>0</v>
      </c>
      <c r="T62" s="19">
        <f>IFERROR(VLOOKUP(AthListMen[[#This Row],[CARD]],resres0119[],2,FALSE),0)</f>
        <v>0</v>
      </c>
      <c r="U62" s="20">
        <f>IFERROR(VLOOKUP(T62,PointsTable[],2,FALSE),0)</f>
        <v>0</v>
      </c>
      <c r="V62" s="20">
        <f>IFERROR(VLOOKUP(AthListMen[[#This Row],[CARD]],resres0120[],2,FALSE),0)</f>
        <v>0</v>
      </c>
      <c r="W62" s="20">
        <f>IFERROR(VLOOKUP(V62,PointsTable[],2,FALSE),0)</f>
        <v>0</v>
      </c>
      <c r="X62" s="20">
        <f>IFERROR(VLOOKUP(AthListMen[[#This Row],[CARD]],resres0121[],2,FALSE),0)</f>
        <v>0</v>
      </c>
      <c r="Y62" s="20">
        <f>IFERROR(VLOOKUP(X62,PointsTable[],2,FALSE),0)</f>
        <v>0</v>
      </c>
      <c r="Z62" s="20">
        <f>IFERROR(VLOOKUP(AthListMen[[#This Row],[CARD]],resres0122[],2,FALSE),0)</f>
        <v>0</v>
      </c>
      <c r="AA62" s="20">
        <f>IFERROR(VLOOKUP(Z62,PointsTable[],2,FALSE),0)</f>
        <v>0</v>
      </c>
      <c r="AB62" s="20">
        <f>IFERROR(VLOOKUP(AthListMen[[#This Row],[CARD]],resres0123[],2,FALSE),0)</f>
        <v>0</v>
      </c>
      <c r="AC62" s="21">
        <f>IFERROR(VLOOKUP(AB62,PointsTable[],2,FALSE),0)</f>
        <v>0</v>
      </c>
      <c r="AD62" s="20">
        <f>IFERROR(VLOOKUP(AthListMen[[#This Row],[CARD]],resres0139[],2,FALSE),0)</f>
        <v>0</v>
      </c>
      <c r="AE62" s="20">
        <f>IFERROR(VLOOKUP(AD62,PointsTable[],2,FALSE),0)</f>
        <v>0</v>
      </c>
      <c r="AF62" s="20">
        <f>IFERROR(VLOOKUP(AthListMen[[#This Row],[CARD]],resres0140[],2,FALSE),0)</f>
        <v>0</v>
      </c>
      <c r="AG62" s="20">
        <f>IFERROR(VLOOKUP(AF62,PointsTable[],2,FALSE),0)</f>
        <v>0</v>
      </c>
      <c r="AH62" s="20">
        <f>IFERROR(VLOOKUP(AthListMen[[#This Row],[CARD]],resres0141[],2,FALSE),0)</f>
        <v>0</v>
      </c>
      <c r="AI62" s="21">
        <f>IFERROR(VLOOKUP(AH62,PointsTable[],2,FALSE),0)</f>
        <v>0</v>
      </c>
    </row>
    <row r="63" spans="1:35" ht="18.75" x14ac:dyDescent="0.3">
      <c r="A63" s="11">
        <v>60</v>
      </c>
      <c r="B63">
        <v>84393</v>
      </c>
      <c r="C63" t="s">
        <v>275</v>
      </c>
      <c r="D63" t="s">
        <v>276</v>
      </c>
      <c r="E63" t="s">
        <v>211</v>
      </c>
      <c r="F63">
        <v>2000</v>
      </c>
      <c r="G63" s="26">
        <f>SUM(I63,K63,M63,O63,Q63,S63,U63,W63,Y63,AA63,AC63,AE63,AG63,AI63)</f>
        <v>0</v>
      </c>
      <c r="H63" s="19">
        <f>IFERROR(VLOOKUP(AthListMen[[#This Row],[CARD]],resres0095[],2,FALSE),0)</f>
        <v>0</v>
      </c>
      <c r="I63" s="20">
        <f>IFERROR(VLOOKUP(H63,PointsTable[],2,FALSE),0)</f>
        <v>0</v>
      </c>
      <c r="J63" s="20">
        <f>IFERROR(VLOOKUP(AthListMen[[#This Row],[CARD]],resres0096[],2,FALSE),0)</f>
        <v>0</v>
      </c>
      <c r="K63" s="20">
        <f>IFERROR(VLOOKUP(J63,PointsTable[],2,FALSE),0)</f>
        <v>0</v>
      </c>
      <c r="L63" s="20">
        <f>IFERROR(VLOOKUP(AthListMen[[#This Row],[CARD]],resres0296[],2,FALSE),0)</f>
        <v>0</v>
      </c>
      <c r="M63" s="20">
        <f>IFERROR(VLOOKUP(L63,PointsTable[],2,FALSE),0)</f>
        <v>0</v>
      </c>
      <c r="N63" s="20">
        <f>IFERROR(VLOOKUP(AthListMen[[#This Row],[CARD]],resres0097[],2,FALSE),0)</f>
        <v>0</v>
      </c>
      <c r="O63" s="21">
        <f>IFERROR(VLOOKUP(N63,PointsTable[],2,FALSE),0)</f>
        <v>0</v>
      </c>
      <c r="P63" s="19">
        <f>IFERROR(VLOOKUP(AthListMen[[#This Row],[CARD]],resres0113[],2,FALSE),0)</f>
        <v>0</v>
      </c>
      <c r="Q63" s="20">
        <f>IFERROR(VLOOKUP(P63,PointsTable[],2,FALSE),0)</f>
        <v>0</v>
      </c>
      <c r="R63" s="20">
        <f>IFERROR(VLOOKUP(AthListMen[[#This Row],[CARD]],resres0114[],2,FALSE),0)</f>
        <v>0</v>
      </c>
      <c r="S63" s="21">
        <f>IFERROR(VLOOKUP(R63,PointsTable[],2,FALSE),0)</f>
        <v>0</v>
      </c>
      <c r="T63" s="19">
        <f>IFERROR(VLOOKUP(AthListMen[[#This Row],[CARD]],resres0119[],2,FALSE),0)</f>
        <v>0</v>
      </c>
      <c r="U63" s="20">
        <f>IFERROR(VLOOKUP(T63,PointsTable[],2,FALSE),0)</f>
        <v>0</v>
      </c>
      <c r="V63" s="20">
        <f>IFERROR(VLOOKUP(AthListMen[[#This Row],[CARD]],resres0120[],2,FALSE),0)</f>
        <v>0</v>
      </c>
      <c r="W63" s="20">
        <f>IFERROR(VLOOKUP(V63,PointsTable[],2,FALSE),0)</f>
        <v>0</v>
      </c>
      <c r="X63" s="20">
        <f>IFERROR(VLOOKUP(AthListMen[[#This Row],[CARD]],resres0121[],2,FALSE),0)</f>
        <v>0</v>
      </c>
      <c r="Y63" s="20">
        <f>IFERROR(VLOOKUP(X63,PointsTable[],2,FALSE),0)</f>
        <v>0</v>
      </c>
      <c r="Z63" s="20">
        <f>IFERROR(VLOOKUP(AthListMen[[#This Row],[CARD]],resres0122[],2,FALSE),0)</f>
        <v>0</v>
      </c>
      <c r="AA63" s="20">
        <f>IFERROR(VLOOKUP(Z63,PointsTable[],2,FALSE),0)</f>
        <v>0</v>
      </c>
      <c r="AB63" s="20">
        <f>IFERROR(VLOOKUP(AthListMen[[#This Row],[CARD]],resres0123[],2,FALSE),0)</f>
        <v>0</v>
      </c>
      <c r="AC63" s="21">
        <f>IFERROR(VLOOKUP(AB63,PointsTable[],2,FALSE),0)</f>
        <v>0</v>
      </c>
      <c r="AD63" s="20">
        <f>IFERROR(VLOOKUP(AthListMen[[#This Row],[CARD]],resres0139[],2,FALSE),0)</f>
        <v>0</v>
      </c>
      <c r="AE63" s="20">
        <f>IFERROR(VLOOKUP(AD63,PointsTable[],2,FALSE),0)</f>
        <v>0</v>
      </c>
      <c r="AF63" s="20">
        <f>IFERROR(VLOOKUP(AthListMen[[#This Row],[CARD]],resres0140[],2,FALSE),0)</f>
        <v>0</v>
      </c>
      <c r="AG63" s="20">
        <f>IFERROR(VLOOKUP(AF63,PointsTable[],2,FALSE),0)</f>
        <v>0</v>
      </c>
      <c r="AH63" s="20">
        <f>IFERROR(VLOOKUP(AthListMen[[#This Row],[CARD]],resres0141[],2,FALSE),0)</f>
        <v>0</v>
      </c>
      <c r="AI63" s="21">
        <f>IFERROR(VLOOKUP(AH63,PointsTable[],2,FALSE),0)</f>
        <v>0</v>
      </c>
    </row>
    <row r="64" spans="1:35" ht="18.75" x14ac:dyDescent="0.3">
      <c r="A64" s="11">
        <v>61</v>
      </c>
      <c r="B64">
        <v>73748</v>
      </c>
      <c r="C64" t="s">
        <v>192</v>
      </c>
      <c r="D64" t="s">
        <v>193</v>
      </c>
      <c r="E64" t="s">
        <v>185</v>
      </c>
      <c r="F64">
        <v>1999</v>
      </c>
      <c r="G64" s="26">
        <f>SUM(I64,K64,M64,O64,Q64,S64,U64,W64,Y64,AA64,AC64,AE64,AG64,AI64)</f>
        <v>0</v>
      </c>
      <c r="H64" s="19">
        <f>IFERROR(VLOOKUP(AthListMen[[#This Row],[CARD]],resres0095[],2,FALSE),0)</f>
        <v>0</v>
      </c>
      <c r="I64" s="20">
        <f>IFERROR(VLOOKUP(H64,PointsTable[],2,FALSE),0)</f>
        <v>0</v>
      </c>
      <c r="J64" s="20">
        <f>IFERROR(VLOOKUP(AthListMen[[#This Row],[CARD]],resres0096[],2,FALSE),0)</f>
        <v>0</v>
      </c>
      <c r="K64" s="20">
        <f>IFERROR(VLOOKUP(J64,PointsTable[],2,FALSE),0)</f>
        <v>0</v>
      </c>
      <c r="L64" s="20">
        <f>IFERROR(VLOOKUP(AthListMen[[#This Row],[CARD]],resres0296[],2,FALSE),0)</f>
        <v>0</v>
      </c>
      <c r="M64" s="20">
        <f>IFERROR(VLOOKUP(L64,PointsTable[],2,FALSE),0)</f>
        <v>0</v>
      </c>
      <c r="N64" s="20">
        <f>IFERROR(VLOOKUP(AthListMen[[#This Row],[CARD]],resres0097[],2,FALSE),0)</f>
        <v>0</v>
      </c>
      <c r="O64" s="21">
        <f>IFERROR(VLOOKUP(N64,PointsTable[],2,FALSE),0)</f>
        <v>0</v>
      </c>
      <c r="P64" s="19">
        <f>IFERROR(VLOOKUP(AthListMen[[#This Row],[CARD]],resres0113[],2,FALSE),0)</f>
        <v>0</v>
      </c>
      <c r="Q64" s="20">
        <f>IFERROR(VLOOKUP(P64,PointsTable[],2,FALSE),0)</f>
        <v>0</v>
      </c>
      <c r="R64" s="20">
        <f>IFERROR(VLOOKUP(AthListMen[[#This Row],[CARD]],resres0114[],2,FALSE),0)</f>
        <v>0</v>
      </c>
      <c r="S64" s="21">
        <f>IFERROR(VLOOKUP(R64,PointsTable[],2,FALSE),0)</f>
        <v>0</v>
      </c>
      <c r="T64" s="19">
        <f>IFERROR(VLOOKUP(AthListMen[[#This Row],[CARD]],resres0119[],2,FALSE),0)</f>
        <v>0</v>
      </c>
      <c r="U64" s="20">
        <f>IFERROR(VLOOKUP(T64,PointsTable[],2,FALSE),0)</f>
        <v>0</v>
      </c>
      <c r="V64" s="20">
        <f>IFERROR(VLOOKUP(AthListMen[[#This Row],[CARD]],resres0120[],2,FALSE),0)</f>
        <v>0</v>
      </c>
      <c r="W64" s="20">
        <f>IFERROR(VLOOKUP(V64,PointsTable[],2,FALSE),0)</f>
        <v>0</v>
      </c>
      <c r="X64" s="20">
        <f>IFERROR(VLOOKUP(AthListMen[[#This Row],[CARD]],resres0121[],2,FALSE),0)</f>
        <v>0</v>
      </c>
      <c r="Y64" s="20">
        <f>IFERROR(VLOOKUP(X64,PointsTable[],2,FALSE),0)</f>
        <v>0</v>
      </c>
      <c r="Z64" s="20">
        <f>IFERROR(VLOOKUP(AthListMen[[#This Row],[CARD]],resres0122[],2,FALSE),0)</f>
        <v>0</v>
      </c>
      <c r="AA64" s="20">
        <f>IFERROR(VLOOKUP(Z64,PointsTable[],2,FALSE),0)</f>
        <v>0</v>
      </c>
      <c r="AB64" s="20">
        <f>IFERROR(VLOOKUP(AthListMen[[#This Row],[CARD]],resres0123[],2,FALSE),0)</f>
        <v>0</v>
      </c>
      <c r="AC64" s="21">
        <f>IFERROR(VLOOKUP(AB64,PointsTable[],2,FALSE),0)</f>
        <v>0</v>
      </c>
      <c r="AD64" s="20">
        <f>IFERROR(VLOOKUP(AthListMen[[#This Row],[CARD]],resres0139[],2,FALSE),0)</f>
        <v>0</v>
      </c>
      <c r="AE64" s="20">
        <f>IFERROR(VLOOKUP(AD64,PointsTable[],2,FALSE),0)</f>
        <v>0</v>
      </c>
      <c r="AF64" s="20">
        <f>IFERROR(VLOOKUP(AthListMen[[#This Row],[CARD]],resres0140[],2,FALSE),0)</f>
        <v>0</v>
      </c>
      <c r="AG64" s="20">
        <f>IFERROR(VLOOKUP(AF64,PointsTable[],2,FALSE),0)</f>
        <v>0</v>
      </c>
      <c r="AH64" s="20">
        <f>IFERROR(VLOOKUP(AthListMen[[#This Row],[CARD]],resres0141[],2,FALSE),0)</f>
        <v>0</v>
      </c>
      <c r="AI64" s="21">
        <f>IFERROR(VLOOKUP(AH64,PointsTable[],2,FALSE),0)</f>
        <v>0</v>
      </c>
    </row>
    <row r="65" spans="1:35" ht="18.75" x14ac:dyDescent="0.3">
      <c r="A65" s="11">
        <v>62</v>
      </c>
      <c r="B65">
        <v>64921</v>
      </c>
      <c r="C65" t="s">
        <v>183</v>
      </c>
      <c r="D65" t="s">
        <v>184</v>
      </c>
      <c r="E65" t="s">
        <v>185</v>
      </c>
      <c r="F65">
        <v>1999</v>
      </c>
      <c r="G65" s="26">
        <f>SUM(I65,K65,M65,O65,Q65,S65,U65,W65,Y65,AA65,AC65,AE65,AG65,AI65)</f>
        <v>0</v>
      </c>
      <c r="H65" s="19">
        <f>IFERROR(VLOOKUP(AthListMen[[#This Row],[CARD]],resres0095[],2,FALSE),0)</f>
        <v>0</v>
      </c>
      <c r="I65" s="20">
        <f>IFERROR(VLOOKUP(H65,PointsTable[],2,FALSE),0)</f>
        <v>0</v>
      </c>
      <c r="J65" s="20">
        <f>IFERROR(VLOOKUP(AthListMen[[#This Row],[CARD]],resres0096[],2,FALSE),0)</f>
        <v>0</v>
      </c>
      <c r="K65" s="20">
        <f>IFERROR(VLOOKUP(J65,PointsTable[],2,FALSE),0)</f>
        <v>0</v>
      </c>
      <c r="L65" s="20">
        <f>IFERROR(VLOOKUP(AthListMen[[#This Row],[CARD]],resres0296[],2,FALSE),0)</f>
        <v>0</v>
      </c>
      <c r="M65" s="20">
        <f>IFERROR(VLOOKUP(L65,PointsTable[],2,FALSE),0)</f>
        <v>0</v>
      </c>
      <c r="N65" s="20">
        <f>IFERROR(VLOOKUP(AthListMen[[#This Row],[CARD]],resres0097[],2,FALSE),0)</f>
        <v>0</v>
      </c>
      <c r="O65" s="21">
        <f>IFERROR(VLOOKUP(N65,PointsTable[],2,FALSE),0)</f>
        <v>0</v>
      </c>
      <c r="P65" s="19">
        <f>IFERROR(VLOOKUP(AthListMen[[#This Row],[CARD]],resres0113[],2,FALSE),0)</f>
        <v>0</v>
      </c>
      <c r="Q65" s="20">
        <f>IFERROR(VLOOKUP(P65,PointsTable[],2,FALSE),0)</f>
        <v>0</v>
      </c>
      <c r="R65" s="20">
        <f>IFERROR(VLOOKUP(AthListMen[[#This Row],[CARD]],resres0114[],2,FALSE),0)</f>
        <v>0</v>
      </c>
      <c r="S65" s="21">
        <f>IFERROR(VLOOKUP(R65,PointsTable[],2,FALSE),0)</f>
        <v>0</v>
      </c>
      <c r="T65" s="19">
        <f>IFERROR(VLOOKUP(AthListMen[[#This Row],[CARD]],resres0119[],2,FALSE),0)</f>
        <v>0</v>
      </c>
      <c r="U65" s="20">
        <f>IFERROR(VLOOKUP(T65,PointsTable[],2,FALSE),0)</f>
        <v>0</v>
      </c>
      <c r="V65" s="20">
        <f>IFERROR(VLOOKUP(AthListMen[[#This Row],[CARD]],resres0120[],2,FALSE),0)</f>
        <v>0</v>
      </c>
      <c r="W65" s="20">
        <f>IFERROR(VLOOKUP(V65,PointsTable[],2,FALSE),0)</f>
        <v>0</v>
      </c>
      <c r="X65" s="20">
        <f>IFERROR(VLOOKUP(AthListMen[[#This Row],[CARD]],resres0121[],2,FALSE),0)</f>
        <v>0</v>
      </c>
      <c r="Y65" s="20">
        <f>IFERROR(VLOOKUP(X65,PointsTable[],2,FALSE),0)</f>
        <v>0</v>
      </c>
      <c r="Z65" s="20">
        <f>IFERROR(VLOOKUP(AthListMen[[#This Row],[CARD]],resres0122[],2,FALSE),0)</f>
        <v>0</v>
      </c>
      <c r="AA65" s="20">
        <f>IFERROR(VLOOKUP(Z65,PointsTable[],2,FALSE),0)</f>
        <v>0</v>
      </c>
      <c r="AB65" s="20">
        <f>IFERROR(VLOOKUP(AthListMen[[#This Row],[CARD]],resres0123[],2,FALSE),0)</f>
        <v>0</v>
      </c>
      <c r="AC65" s="21">
        <f>IFERROR(VLOOKUP(AB65,PointsTable[],2,FALSE),0)</f>
        <v>0</v>
      </c>
      <c r="AD65" s="20">
        <f>IFERROR(VLOOKUP(AthListMen[[#This Row],[CARD]],resres0139[],2,FALSE),0)</f>
        <v>0</v>
      </c>
      <c r="AE65" s="20">
        <f>IFERROR(VLOOKUP(AD65,PointsTable[],2,FALSE),0)</f>
        <v>0</v>
      </c>
      <c r="AF65" s="20">
        <f>IFERROR(VLOOKUP(AthListMen[[#This Row],[CARD]],resres0140[],2,FALSE),0)</f>
        <v>0</v>
      </c>
      <c r="AG65" s="20">
        <f>IFERROR(VLOOKUP(AF65,PointsTable[],2,FALSE),0)</f>
        <v>0</v>
      </c>
      <c r="AH65" s="20">
        <f>IFERROR(VLOOKUP(AthListMen[[#This Row],[CARD]],resres0141[],2,FALSE),0)</f>
        <v>0</v>
      </c>
      <c r="AI65" s="21">
        <f>IFERROR(VLOOKUP(AH65,PointsTable[],2,FALSE),0)</f>
        <v>0</v>
      </c>
    </row>
    <row r="66" spans="1:35" ht="18.75" x14ac:dyDescent="0.3">
      <c r="A66" s="11">
        <v>63</v>
      </c>
      <c r="B66">
        <v>70154</v>
      </c>
      <c r="C66" t="s">
        <v>309</v>
      </c>
      <c r="D66" t="s">
        <v>310</v>
      </c>
      <c r="E66" t="s">
        <v>196</v>
      </c>
      <c r="F66">
        <v>2000</v>
      </c>
      <c r="G66" s="26">
        <f>SUM(I66,K66,M66,O66,Q66,S66,U66,W66,Y66,AA66,AC66,AE66,AG66,AI66)</f>
        <v>0</v>
      </c>
      <c r="H66" s="19">
        <f>IFERROR(VLOOKUP(AthListMen[[#This Row],[CARD]],resres0095[],2,FALSE),0)</f>
        <v>0</v>
      </c>
      <c r="I66" s="20">
        <f>IFERROR(VLOOKUP(H66,PointsTable[],2,FALSE),0)</f>
        <v>0</v>
      </c>
      <c r="J66" s="20">
        <f>IFERROR(VLOOKUP(AthListMen[[#This Row],[CARD]],resres0096[],2,FALSE),0)</f>
        <v>0</v>
      </c>
      <c r="K66" s="20">
        <f>IFERROR(VLOOKUP(J66,PointsTable[],2,FALSE),0)</f>
        <v>0</v>
      </c>
      <c r="L66" s="20">
        <f>IFERROR(VLOOKUP(AthListMen[[#This Row],[CARD]],resres0296[],2,FALSE),0)</f>
        <v>0</v>
      </c>
      <c r="M66" s="20">
        <f>IFERROR(VLOOKUP(L66,PointsTable[],2,FALSE),0)</f>
        <v>0</v>
      </c>
      <c r="N66" s="20">
        <f>IFERROR(VLOOKUP(AthListMen[[#This Row],[CARD]],resres0097[],2,FALSE),0)</f>
        <v>0</v>
      </c>
      <c r="O66" s="21">
        <f>IFERROR(VLOOKUP(N66,PointsTable[],2,FALSE),0)</f>
        <v>0</v>
      </c>
      <c r="P66" s="19">
        <f>IFERROR(VLOOKUP(AthListMen[[#This Row],[CARD]],resres0113[],2,FALSE),0)</f>
        <v>0</v>
      </c>
      <c r="Q66" s="20">
        <f>IFERROR(VLOOKUP(P66,PointsTable[],2,FALSE),0)</f>
        <v>0</v>
      </c>
      <c r="R66" s="20">
        <f>IFERROR(VLOOKUP(AthListMen[[#This Row],[CARD]],resres0114[],2,FALSE),0)</f>
        <v>0</v>
      </c>
      <c r="S66" s="21">
        <f>IFERROR(VLOOKUP(R66,PointsTable[],2,FALSE),0)</f>
        <v>0</v>
      </c>
      <c r="T66" s="19">
        <f>IFERROR(VLOOKUP(AthListMen[[#This Row],[CARD]],resres0119[],2,FALSE),0)</f>
        <v>0</v>
      </c>
      <c r="U66" s="20">
        <f>IFERROR(VLOOKUP(T66,PointsTable[],2,FALSE),0)</f>
        <v>0</v>
      </c>
      <c r="V66" s="20">
        <f>IFERROR(VLOOKUP(AthListMen[[#This Row],[CARD]],resres0120[],2,FALSE),0)</f>
        <v>0</v>
      </c>
      <c r="W66" s="20">
        <f>IFERROR(VLOOKUP(V66,PointsTable[],2,FALSE),0)</f>
        <v>0</v>
      </c>
      <c r="X66" s="20">
        <f>IFERROR(VLOOKUP(AthListMen[[#This Row],[CARD]],resres0121[],2,FALSE),0)</f>
        <v>0</v>
      </c>
      <c r="Y66" s="20">
        <f>IFERROR(VLOOKUP(X66,PointsTable[],2,FALSE),0)</f>
        <v>0</v>
      </c>
      <c r="Z66" s="20">
        <f>IFERROR(VLOOKUP(AthListMen[[#This Row],[CARD]],resres0122[],2,FALSE),0)</f>
        <v>0</v>
      </c>
      <c r="AA66" s="20">
        <f>IFERROR(VLOOKUP(Z66,PointsTable[],2,FALSE),0)</f>
        <v>0</v>
      </c>
      <c r="AB66" s="20">
        <f>IFERROR(VLOOKUP(AthListMen[[#This Row],[CARD]],resres0123[],2,FALSE),0)</f>
        <v>0</v>
      </c>
      <c r="AC66" s="21">
        <f>IFERROR(VLOOKUP(AB66,PointsTable[],2,FALSE),0)</f>
        <v>0</v>
      </c>
      <c r="AD66" s="20">
        <f>IFERROR(VLOOKUP(AthListMen[[#This Row],[CARD]],resres0139[],2,FALSE),0)</f>
        <v>0</v>
      </c>
      <c r="AE66" s="20">
        <f>IFERROR(VLOOKUP(AD66,PointsTable[],2,FALSE),0)</f>
        <v>0</v>
      </c>
      <c r="AF66" s="20">
        <f>IFERROR(VLOOKUP(AthListMen[[#This Row],[CARD]],resres0140[],2,FALSE),0)</f>
        <v>0</v>
      </c>
      <c r="AG66" s="20">
        <f>IFERROR(VLOOKUP(AF66,PointsTable[],2,FALSE),0)</f>
        <v>0</v>
      </c>
      <c r="AH66" s="20">
        <f>IFERROR(VLOOKUP(AthListMen[[#This Row],[CARD]],resres0141[],2,FALSE),0)</f>
        <v>0</v>
      </c>
      <c r="AI66" s="21">
        <f>IFERROR(VLOOKUP(AH66,PointsTable[],2,FALSE),0)</f>
        <v>0</v>
      </c>
    </row>
    <row r="67" spans="1:35" ht="18.75" x14ac:dyDescent="0.3">
      <c r="A67" s="11">
        <v>64</v>
      </c>
      <c r="B67">
        <v>84402</v>
      </c>
      <c r="C67" t="s">
        <v>357</v>
      </c>
      <c r="D67" t="s">
        <v>358</v>
      </c>
      <c r="E67" t="s">
        <v>191</v>
      </c>
      <c r="F67">
        <v>1999</v>
      </c>
      <c r="G67" s="26">
        <f>SUM(I67,K67,M67,O67,Q67,S67,U67,W67,Y67,AA67,AC67,AE67,AG67,AI67)</f>
        <v>0</v>
      </c>
      <c r="H67" s="19">
        <f>IFERROR(VLOOKUP(AthListMen[[#This Row],[CARD]],resres0095[],2,FALSE),0)</f>
        <v>0</v>
      </c>
      <c r="I67" s="20">
        <f>IFERROR(VLOOKUP(H67,PointsTable[],2,FALSE),0)</f>
        <v>0</v>
      </c>
      <c r="J67" s="20">
        <f>IFERROR(VLOOKUP(AthListMen[[#This Row],[CARD]],resres0096[],2,FALSE),0)</f>
        <v>0</v>
      </c>
      <c r="K67" s="20">
        <f>IFERROR(VLOOKUP(J67,PointsTable[],2,FALSE),0)</f>
        <v>0</v>
      </c>
      <c r="L67" s="20">
        <f>IFERROR(VLOOKUP(AthListMen[[#This Row],[CARD]],resres0296[],2,FALSE),0)</f>
        <v>32</v>
      </c>
      <c r="M67" s="20">
        <f>IFERROR(VLOOKUP(L67,PointsTable[],2,FALSE),0)</f>
        <v>0</v>
      </c>
      <c r="N67" s="20">
        <f>IFERROR(VLOOKUP(AthListMen[[#This Row],[CARD]],resres0097[],2,FALSE),0)</f>
        <v>0</v>
      </c>
      <c r="O67" s="21">
        <f>IFERROR(VLOOKUP(N67,PointsTable[],2,FALSE),0)</f>
        <v>0</v>
      </c>
      <c r="P67" s="19">
        <f>IFERROR(VLOOKUP(AthListMen[[#This Row],[CARD]],resres0113[],2,FALSE),0)</f>
        <v>37</v>
      </c>
      <c r="Q67" s="20">
        <f>IFERROR(VLOOKUP(P67,PointsTable[],2,FALSE),0)</f>
        <v>0</v>
      </c>
      <c r="R67" s="20">
        <f>IFERROR(VLOOKUP(AthListMen[[#This Row],[CARD]],resres0114[],2,FALSE),0)</f>
        <v>39</v>
      </c>
      <c r="S67" s="21">
        <f>IFERROR(VLOOKUP(R67,PointsTable[],2,FALSE),0)</f>
        <v>0</v>
      </c>
      <c r="T67" s="19">
        <f>IFERROR(VLOOKUP(AthListMen[[#This Row],[CARD]],resres0119[],2,FALSE),0)</f>
        <v>0</v>
      </c>
      <c r="U67" s="20">
        <f>IFERROR(VLOOKUP(T67,PointsTable[],2,FALSE),0)</f>
        <v>0</v>
      </c>
      <c r="V67" s="20">
        <f>IFERROR(VLOOKUP(AthListMen[[#This Row],[CARD]],resres0120[],2,FALSE),0)</f>
        <v>0</v>
      </c>
      <c r="W67" s="20">
        <f>IFERROR(VLOOKUP(V67,PointsTable[],2,FALSE),0)</f>
        <v>0</v>
      </c>
      <c r="X67" s="20">
        <f>IFERROR(VLOOKUP(AthListMen[[#This Row],[CARD]],resres0121[],2,FALSE),0)</f>
        <v>0</v>
      </c>
      <c r="Y67" s="20">
        <f>IFERROR(VLOOKUP(X67,PointsTable[],2,FALSE),0)</f>
        <v>0</v>
      </c>
      <c r="Z67" s="20">
        <f>IFERROR(VLOOKUP(AthListMen[[#This Row],[CARD]],resres0122[],2,FALSE),0)</f>
        <v>0</v>
      </c>
      <c r="AA67" s="20">
        <f>IFERROR(VLOOKUP(Z67,PointsTable[],2,FALSE),0)</f>
        <v>0</v>
      </c>
      <c r="AB67" s="20">
        <f>IFERROR(VLOOKUP(AthListMen[[#This Row],[CARD]],resres0123[],2,FALSE),0)</f>
        <v>0</v>
      </c>
      <c r="AC67" s="21">
        <f>IFERROR(VLOOKUP(AB67,PointsTable[],2,FALSE),0)</f>
        <v>0</v>
      </c>
      <c r="AD67" s="20">
        <f>IFERROR(VLOOKUP(AthListMen[[#This Row],[CARD]],resres0139[],2,FALSE),0)</f>
        <v>0</v>
      </c>
      <c r="AE67" s="20">
        <f>IFERROR(VLOOKUP(AD67,PointsTable[],2,FALSE),0)</f>
        <v>0</v>
      </c>
      <c r="AF67" s="20">
        <f>IFERROR(VLOOKUP(AthListMen[[#This Row],[CARD]],resres0140[],2,FALSE),0)</f>
        <v>0</v>
      </c>
      <c r="AG67" s="20">
        <f>IFERROR(VLOOKUP(AF67,PointsTable[],2,FALSE),0)</f>
        <v>0</v>
      </c>
      <c r="AH67" s="20">
        <f>IFERROR(VLOOKUP(AthListMen[[#This Row],[CARD]],resres0141[],2,FALSE),0)</f>
        <v>0</v>
      </c>
      <c r="AI67" s="21">
        <f>IFERROR(VLOOKUP(AH67,PointsTable[],2,FALSE),0)</f>
        <v>0</v>
      </c>
    </row>
    <row r="68" spans="1:35" ht="18.75" x14ac:dyDescent="0.3">
      <c r="A68" s="11">
        <v>65</v>
      </c>
      <c r="B68">
        <v>73879</v>
      </c>
      <c r="C68" t="s">
        <v>351</v>
      </c>
      <c r="D68" t="s">
        <v>352</v>
      </c>
      <c r="E68" t="s">
        <v>179</v>
      </c>
      <c r="F68">
        <v>2000</v>
      </c>
      <c r="G68" s="26">
        <f>SUM(I68,K68,M68,O68,Q68,S68,U68,W68,Y68,AA68,AC68,AE68,AG68,AI68)</f>
        <v>0</v>
      </c>
      <c r="H68" s="19">
        <f>IFERROR(VLOOKUP(AthListMen[[#This Row],[CARD]],resres0095[],2,FALSE),0)</f>
        <v>0</v>
      </c>
      <c r="I68" s="20">
        <f>IFERROR(VLOOKUP(H68,PointsTable[],2,FALSE),0)</f>
        <v>0</v>
      </c>
      <c r="J68" s="20">
        <f>IFERROR(VLOOKUP(AthListMen[[#This Row],[CARD]],resres0096[],2,FALSE),0)</f>
        <v>0</v>
      </c>
      <c r="K68" s="20">
        <f>IFERROR(VLOOKUP(J68,PointsTable[],2,FALSE),0)</f>
        <v>0</v>
      </c>
      <c r="L68" s="20">
        <f>IFERROR(VLOOKUP(AthListMen[[#This Row],[CARD]],resres0296[],2,FALSE),0)</f>
        <v>0</v>
      </c>
      <c r="M68" s="20">
        <f>IFERROR(VLOOKUP(L68,PointsTable[],2,FALSE),0)</f>
        <v>0</v>
      </c>
      <c r="N68" s="20">
        <f>IFERROR(VLOOKUP(AthListMen[[#This Row],[CARD]],resres0097[],2,FALSE),0)</f>
        <v>0</v>
      </c>
      <c r="O68" s="21">
        <f>IFERROR(VLOOKUP(N68,PointsTable[],2,FALSE),0)</f>
        <v>0</v>
      </c>
      <c r="P68" s="19">
        <f>IFERROR(VLOOKUP(AthListMen[[#This Row],[CARD]],resres0113[],2,FALSE),0)</f>
        <v>0</v>
      </c>
      <c r="Q68" s="20">
        <f>IFERROR(VLOOKUP(P68,PointsTable[],2,FALSE),0)</f>
        <v>0</v>
      </c>
      <c r="R68" s="20">
        <f>IFERROR(VLOOKUP(AthListMen[[#This Row],[CARD]],resres0114[],2,FALSE),0)</f>
        <v>0</v>
      </c>
      <c r="S68" s="21">
        <f>IFERROR(VLOOKUP(R68,PointsTable[],2,FALSE),0)</f>
        <v>0</v>
      </c>
      <c r="T68" s="19">
        <f>IFERROR(VLOOKUP(AthListMen[[#This Row],[CARD]],resres0119[],2,FALSE),0)</f>
        <v>0</v>
      </c>
      <c r="U68" s="20">
        <f>IFERROR(VLOOKUP(T68,PointsTable[],2,FALSE),0)</f>
        <v>0</v>
      </c>
      <c r="V68" s="20">
        <f>IFERROR(VLOOKUP(AthListMen[[#This Row],[CARD]],resres0120[],2,FALSE),0)</f>
        <v>0</v>
      </c>
      <c r="W68" s="20">
        <f>IFERROR(VLOOKUP(V68,PointsTable[],2,FALSE),0)</f>
        <v>0</v>
      </c>
      <c r="X68" s="20">
        <f>IFERROR(VLOOKUP(AthListMen[[#This Row],[CARD]],resres0121[],2,FALSE),0)</f>
        <v>0</v>
      </c>
      <c r="Y68" s="20">
        <f>IFERROR(VLOOKUP(X68,PointsTable[],2,FALSE),0)</f>
        <v>0</v>
      </c>
      <c r="Z68" s="20">
        <f>IFERROR(VLOOKUP(AthListMen[[#This Row],[CARD]],resres0122[],2,FALSE),0)</f>
        <v>0</v>
      </c>
      <c r="AA68" s="20">
        <f>IFERROR(VLOOKUP(Z68,PointsTable[],2,FALSE),0)</f>
        <v>0</v>
      </c>
      <c r="AB68" s="20">
        <f>IFERROR(VLOOKUP(AthListMen[[#This Row],[CARD]],resres0123[],2,FALSE),0)</f>
        <v>0</v>
      </c>
      <c r="AC68" s="21">
        <f>IFERROR(VLOOKUP(AB68,PointsTable[],2,FALSE),0)</f>
        <v>0</v>
      </c>
      <c r="AD68" s="20">
        <f>IFERROR(VLOOKUP(AthListMen[[#This Row],[CARD]],resres0139[],2,FALSE),0)</f>
        <v>0</v>
      </c>
      <c r="AE68" s="20">
        <f>IFERROR(VLOOKUP(AD68,PointsTable[],2,FALSE),0)</f>
        <v>0</v>
      </c>
      <c r="AF68" s="20">
        <f>IFERROR(VLOOKUP(AthListMen[[#This Row],[CARD]],resres0140[],2,FALSE),0)</f>
        <v>0</v>
      </c>
      <c r="AG68" s="20">
        <f>IFERROR(VLOOKUP(AF68,PointsTable[],2,FALSE),0)</f>
        <v>0</v>
      </c>
      <c r="AH68" s="20">
        <f>IFERROR(VLOOKUP(AthListMen[[#This Row],[CARD]],resres0141[],2,FALSE),0)</f>
        <v>0</v>
      </c>
      <c r="AI68" s="21">
        <f>IFERROR(VLOOKUP(AH68,PointsTable[],2,FALSE),0)</f>
        <v>0</v>
      </c>
    </row>
    <row r="69" spans="1:35" ht="18.75" x14ac:dyDescent="0.3">
      <c r="A69" s="11">
        <v>66</v>
      </c>
      <c r="B69">
        <v>77896</v>
      </c>
      <c r="C69" t="s">
        <v>245</v>
      </c>
      <c r="D69" t="s">
        <v>246</v>
      </c>
      <c r="E69" t="s">
        <v>196</v>
      </c>
      <c r="F69">
        <v>2000</v>
      </c>
      <c r="G69" s="26">
        <f>SUM(I69,K69,M69,O69,Q69,S69,U69,W69,Y69,AA69,AC69,AE69,AG69,AI69)</f>
        <v>0</v>
      </c>
      <c r="H69" s="19">
        <f>IFERROR(VLOOKUP(AthListMen[[#This Row],[CARD]],resres0095[],2,FALSE),0)</f>
        <v>0</v>
      </c>
      <c r="I69" s="20">
        <f>IFERROR(VLOOKUP(H69,PointsTable[],2,FALSE),0)</f>
        <v>0</v>
      </c>
      <c r="J69" s="20">
        <f>IFERROR(VLOOKUP(AthListMen[[#This Row],[CARD]],resres0096[],2,FALSE),0)</f>
        <v>0</v>
      </c>
      <c r="K69" s="20">
        <f>IFERROR(VLOOKUP(J69,PointsTable[],2,FALSE),0)</f>
        <v>0</v>
      </c>
      <c r="L69" s="20">
        <f>IFERROR(VLOOKUP(AthListMen[[#This Row],[CARD]],resres0296[],2,FALSE),0)</f>
        <v>0</v>
      </c>
      <c r="M69" s="20">
        <f>IFERROR(VLOOKUP(L69,PointsTable[],2,FALSE),0)</f>
        <v>0</v>
      </c>
      <c r="N69" s="20">
        <f>IFERROR(VLOOKUP(AthListMen[[#This Row],[CARD]],resres0097[],2,FALSE),0)</f>
        <v>0</v>
      </c>
      <c r="O69" s="21">
        <f>IFERROR(VLOOKUP(N69,PointsTable[],2,FALSE),0)</f>
        <v>0</v>
      </c>
      <c r="P69" s="19">
        <f>IFERROR(VLOOKUP(AthListMen[[#This Row],[CARD]],resres0113[],2,FALSE),0)</f>
        <v>0</v>
      </c>
      <c r="Q69" s="20">
        <f>IFERROR(VLOOKUP(P69,PointsTable[],2,FALSE),0)</f>
        <v>0</v>
      </c>
      <c r="R69" s="20">
        <f>IFERROR(VLOOKUP(AthListMen[[#This Row],[CARD]],resres0114[],2,FALSE),0)</f>
        <v>0</v>
      </c>
      <c r="S69" s="21">
        <f>IFERROR(VLOOKUP(R69,PointsTable[],2,FALSE),0)</f>
        <v>0</v>
      </c>
      <c r="T69" s="19">
        <f>IFERROR(VLOOKUP(AthListMen[[#This Row],[CARD]],resres0119[],2,FALSE),0)</f>
        <v>0</v>
      </c>
      <c r="U69" s="20">
        <f>IFERROR(VLOOKUP(T69,PointsTable[],2,FALSE),0)</f>
        <v>0</v>
      </c>
      <c r="V69" s="20">
        <f>IFERROR(VLOOKUP(AthListMen[[#This Row],[CARD]],resres0120[],2,FALSE),0)</f>
        <v>0</v>
      </c>
      <c r="W69" s="20">
        <f>IFERROR(VLOOKUP(V69,PointsTable[],2,FALSE),0)</f>
        <v>0</v>
      </c>
      <c r="X69" s="20">
        <f>IFERROR(VLOOKUP(AthListMen[[#This Row],[CARD]],resres0121[],2,FALSE),0)</f>
        <v>0</v>
      </c>
      <c r="Y69" s="20">
        <f>IFERROR(VLOOKUP(X69,PointsTable[],2,FALSE),0)</f>
        <v>0</v>
      </c>
      <c r="Z69" s="20">
        <f>IFERROR(VLOOKUP(AthListMen[[#This Row],[CARD]],resres0122[],2,FALSE),0)</f>
        <v>0</v>
      </c>
      <c r="AA69" s="20">
        <f>IFERROR(VLOOKUP(Z69,PointsTable[],2,FALSE),0)</f>
        <v>0</v>
      </c>
      <c r="AB69" s="20">
        <f>IFERROR(VLOOKUP(AthListMen[[#This Row],[CARD]],resres0123[],2,FALSE),0)</f>
        <v>0</v>
      </c>
      <c r="AC69" s="21">
        <f>IFERROR(VLOOKUP(AB69,PointsTable[],2,FALSE),0)</f>
        <v>0</v>
      </c>
      <c r="AD69" s="20">
        <f>IFERROR(VLOOKUP(AthListMen[[#This Row],[CARD]],resres0139[],2,FALSE),0)</f>
        <v>0</v>
      </c>
      <c r="AE69" s="20">
        <f>IFERROR(VLOOKUP(AD69,PointsTable[],2,FALSE),0)</f>
        <v>0</v>
      </c>
      <c r="AF69" s="20">
        <f>IFERROR(VLOOKUP(AthListMen[[#This Row],[CARD]],resres0140[],2,FALSE),0)</f>
        <v>0</v>
      </c>
      <c r="AG69" s="20">
        <f>IFERROR(VLOOKUP(AF69,PointsTable[],2,FALSE),0)</f>
        <v>0</v>
      </c>
      <c r="AH69" s="20">
        <f>IFERROR(VLOOKUP(AthListMen[[#This Row],[CARD]],resres0141[],2,FALSE),0)</f>
        <v>0</v>
      </c>
      <c r="AI69" s="21">
        <f>IFERROR(VLOOKUP(AH69,PointsTable[],2,FALSE),0)</f>
        <v>0</v>
      </c>
    </row>
    <row r="70" spans="1:35" ht="18.75" x14ac:dyDescent="0.3">
      <c r="A70" s="11">
        <v>67</v>
      </c>
      <c r="B70">
        <v>65299</v>
      </c>
      <c r="C70" t="s">
        <v>302</v>
      </c>
      <c r="D70" t="s">
        <v>303</v>
      </c>
      <c r="E70" t="s">
        <v>208</v>
      </c>
      <c r="F70">
        <v>2000</v>
      </c>
      <c r="G70" s="26">
        <f>SUM(I70,K70,M70,O70,Q70,S70,U70,W70,Y70,AA70,AC70,AE70,AG70,AI70)</f>
        <v>0</v>
      </c>
      <c r="H70" s="19">
        <f>IFERROR(VLOOKUP(AthListMen[[#This Row],[CARD]],resres0095[],2,FALSE),0)</f>
        <v>0</v>
      </c>
      <c r="I70" s="20">
        <f>IFERROR(VLOOKUP(H70,PointsTable[],2,FALSE),0)</f>
        <v>0</v>
      </c>
      <c r="J70" s="20">
        <f>IFERROR(VLOOKUP(AthListMen[[#This Row],[CARD]],resres0096[],2,FALSE),0)</f>
        <v>0</v>
      </c>
      <c r="K70" s="20">
        <f>IFERROR(VLOOKUP(J70,PointsTable[],2,FALSE),0)</f>
        <v>0</v>
      </c>
      <c r="L70" s="20">
        <f>IFERROR(VLOOKUP(AthListMen[[#This Row],[CARD]],resres0296[],2,FALSE),0)</f>
        <v>0</v>
      </c>
      <c r="M70" s="20">
        <f>IFERROR(VLOOKUP(L70,PointsTable[],2,FALSE),0)</f>
        <v>0</v>
      </c>
      <c r="N70" s="20">
        <f>IFERROR(VLOOKUP(AthListMen[[#This Row],[CARD]],resres0097[],2,FALSE),0)</f>
        <v>0</v>
      </c>
      <c r="O70" s="21">
        <f>IFERROR(VLOOKUP(N70,PointsTable[],2,FALSE),0)</f>
        <v>0</v>
      </c>
      <c r="P70" s="19">
        <f>IFERROR(VLOOKUP(AthListMen[[#This Row],[CARD]],resres0113[],2,FALSE),0)</f>
        <v>0</v>
      </c>
      <c r="Q70" s="20">
        <f>IFERROR(VLOOKUP(P70,PointsTable[],2,FALSE),0)</f>
        <v>0</v>
      </c>
      <c r="R70" s="20">
        <f>IFERROR(VLOOKUP(AthListMen[[#This Row],[CARD]],resres0114[],2,FALSE),0)</f>
        <v>0</v>
      </c>
      <c r="S70" s="21">
        <f>IFERROR(VLOOKUP(R70,PointsTable[],2,FALSE),0)</f>
        <v>0</v>
      </c>
      <c r="T70" s="19">
        <f>IFERROR(VLOOKUP(AthListMen[[#This Row],[CARD]],resres0119[],2,FALSE),0)</f>
        <v>0</v>
      </c>
      <c r="U70" s="20">
        <f>IFERROR(VLOOKUP(T70,PointsTable[],2,FALSE),0)</f>
        <v>0</v>
      </c>
      <c r="V70" s="20">
        <f>IFERROR(VLOOKUP(AthListMen[[#This Row],[CARD]],resres0120[],2,FALSE),0)</f>
        <v>0</v>
      </c>
      <c r="W70" s="20">
        <f>IFERROR(VLOOKUP(V70,PointsTable[],2,FALSE),0)</f>
        <v>0</v>
      </c>
      <c r="X70" s="20">
        <f>IFERROR(VLOOKUP(AthListMen[[#This Row],[CARD]],resres0121[],2,FALSE),0)</f>
        <v>0</v>
      </c>
      <c r="Y70" s="20">
        <f>IFERROR(VLOOKUP(X70,PointsTable[],2,FALSE),0)</f>
        <v>0</v>
      </c>
      <c r="Z70" s="20">
        <f>IFERROR(VLOOKUP(AthListMen[[#This Row],[CARD]],resres0122[],2,FALSE),0)</f>
        <v>0</v>
      </c>
      <c r="AA70" s="20">
        <f>IFERROR(VLOOKUP(Z70,PointsTable[],2,FALSE),0)</f>
        <v>0</v>
      </c>
      <c r="AB70" s="20">
        <f>IFERROR(VLOOKUP(AthListMen[[#This Row],[CARD]],resres0123[],2,FALSE),0)</f>
        <v>0</v>
      </c>
      <c r="AC70" s="21">
        <f>IFERROR(VLOOKUP(AB70,PointsTable[],2,FALSE),0)</f>
        <v>0</v>
      </c>
      <c r="AD70" s="20">
        <f>IFERROR(VLOOKUP(AthListMen[[#This Row],[CARD]],resres0139[],2,FALSE),0)</f>
        <v>0</v>
      </c>
      <c r="AE70" s="20">
        <f>IFERROR(VLOOKUP(AD70,PointsTable[],2,FALSE),0)</f>
        <v>0</v>
      </c>
      <c r="AF70" s="20">
        <f>IFERROR(VLOOKUP(AthListMen[[#This Row],[CARD]],resres0140[],2,FALSE),0)</f>
        <v>0</v>
      </c>
      <c r="AG70" s="20">
        <f>IFERROR(VLOOKUP(AF70,PointsTable[],2,FALSE),0)</f>
        <v>0</v>
      </c>
      <c r="AH70" s="20">
        <f>IFERROR(VLOOKUP(AthListMen[[#This Row],[CARD]],resres0141[],2,FALSE),0)</f>
        <v>0</v>
      </c>
      <c r="AI70" s="21">
        <f>IFERROR(VLOOKUP(AH70,PointsTable[],2,FALSE),0)</f>
        <v>0</v>
      </c>
    </row>
    <row r="71" spans="1:35" ht="18.75" x14ac:dyDescent="0.3">
      <c r="A71" s="11">
        <v>68</v>
      </c>
      <c r="B71">
        <v>78049</v>
      </c>
      <c r="C71" t="s">
        <v>353</v>
      </c>
      <c r="D71" t="s">
        <v>354</v>
      </c>
      <c r="E71" t="s">
        <v>237</v>
      </c>
      <c r="F71">
        <v>2000</v>
      </c>
      <c r="G71" s="26">
        <f>SUM(I71,K71,M71,O71,Q71,S71,U71,W71,Y71,AA71,AC71,AE71,AG71,AI71)</f>
        <v>0</v>
      </c>
      <c r="H71" s="19">
        <f>IFERROR(VLOOKUP(AthListMen[[#This Row],[CARD]],resres0095[],2,FALSE),0)</f>
        <v>0</v>
      </c>
      <c r="I71" s="20">
        <f>IFERROR(VLOOKUP(H71,PointsTable[],2,FALSE),0)</f>
        <v>0</v>
      </c>
      <c r="J71" s="20">
        <f>IFERROR(VLOOKUP(AthListMen[[#This Row],[CARD]],resres0096[],2,FALSE),0)</f>
        <v>0</v>
      </c>
      <c r="K71" s="20">
        <f>IFERROR(VLOOKUP(J71,PointsTable[],2,FALSE),0)</f>
        <v>0</v>
      </c>
      <c r="L71" s="20">
        <f>IFERROR(VLOOKUP(AthListMen[[#This Row],[CARD]],resres0296[],2,FALSE),0)</f>
        <v>0</v>
      </c>
      <c r="M71" s="20">
        <f>IFERROR(VLOOKUP(L71,PointsTable[],2,FALSE),0)</f>
        <v>0</v>
      </c>
      <c r="N71" s="20">
        <f>IFERROR(VLOOKUP(AthListMen[[#This Row],[CARD]],resres0097[],2,FALSE),0)</f>
        <v>0</v>
      </c>
      <c r="O71" s="21">
        <f>IFERROR(VLOOKUP(N71,PointsTable[],2,FALSE),0)</f>
        <v>0</v>
      </c>
      <c r="P71" s="19">
        <f>IFERROR(VLOOKUP(AthListMen[[#This Row],[CARD]],resres0113[],2,FALSE),0)</f>
        <v>0</v>
      </c>
      <c r="Q71" s="20">
        <f>IFERROR(VLOOKUP(P71,PointsTable[],2,FALSE),0)</f>
        <v>0</v>
      </c>
      <c r="R71" s="20">
        <f>IFERROR(VLOOKUP(AthListMen[[#This Row],[CARD]],resres0114[],2,FALSE),0)</f>
        <v>0</v>
      </c>
      <c r="S71" s="21">
        <f>IFERROR(VLOOKUP(R71,PointsTable[],2,FALSE),0)</f>
        <v>0</v>
      </c>
      <c r="T71" s="19">
        <f>IFERROR(VLOOKUP(AthListMen[[#This Row],[CARD]],resres0119[],2,FALSE),0)</f>
        <v>0</v>
      </c>
      <c r="U71" s="20">
        <f>IFERROR(VLOOKUP(T71,PointsTable[],2,FALSE),0)</f>
        <v>0</v>
      </c>
      <c r="V71" s="20">
        <f>IFERROR(VLOOKUP(AthListMen[[#This Row],[CARD]],resres0120[],2,FALSE),0)</f>
        <v>0</v>
      </c>
      <c r="W71" s="20">
        <f>IFERROR(VLOOKUP(V71,PointsTable[],2,FALSE),0)</f>
        <v>0</v>
      </c>
      <c r="X71" s="20">
        <f>IFERROR(VLOOKUP(AthListMen[[#This Row],[CARD]],resres0121[],2,FALSE),0)</f>
        <v>0</v>
      </c>
      <c r="Y71" s="20">
        <f>IFERROR(VLOOKUP(X71,PointsTable[],2,FALSE),0)</f>
        <v>0</v>
      </c>
      <c r="Z71" s="20">
        <f>IFERROR(VLOOKUP(AthListMen[[#This Row],[CARD]],resres0122[],2,FALSE),0)</f>
        <v>0</v>
      </c>
      <c r="AA71" s="20">
        <f>IFERROR(VLOOKUP(Z71,PointsTable[],2,FALSE),0)</f>
        <v>0</v>
      </c>
      <c r="AB71" s="20">
        <f>IFERROR(VLOOKUP(AthListMen[[#This Row],[CARD]],resres0123[],2,FALSE),0)</f>
        <v>0</v>
      </c>
      <c r="AC71" s="21">
        <f>IFERROR(VLOOKUP(AB71,PointsTable[],2,FALSE),0)</f>
        <v>0</v>
      </c>
      <c r="AD71" s="20">
        <f>IFERROR(VLOOKUP(AthListMen[[#This Row],[CARD]],resres0139[],2,FALSE),0)</f>
        <v>0</v>
      </c>
      <c r="AE71" s="20">
        <f>IFERROR(VLOOKUP(AD71,PointsTable[],2,FALSE),0)</f>
        <v>0</v>
      </c>
      <c r="AF71" s="20">
        <f>IFERROR(VLOOKUP(AthListMen[[#This Row],[CARD]],resres0140[],2,FALSE),0)</f>
        <v>0</v>
      </c>
      <c r="AG71" s="20">
        <f>IFERROR(VLOOKUP(AF71,PointsTable[],2,FALSE),0)</f>
        <v>0</v>
      </c>
      <c r="AH71" s="20">
        <f>IFERROR(VLOOKUP(AthListMen[[#This Row],[CARD]],resres0141[],2,FALSE),0)</f>
        <v>0</v>
      </c>
      <c r="AI71" s="21">
        <f>IFERROR(VLOOKUP(AH71,PointsTable[],2,FALSE),0)</f>
        <v>0</v>
      </c>
    </row>
    <row r="72" spans="1:35" ht="18.75" x14ac:dyDescent="0.3">
      <c r="A72" s="11">
        <v>69</v>
      </c>
      <c r="B72">
        <v>65322</v>
      </c>
      <c r="C72" t="s">
        <v>315</v>
      </c>
      <c r="D72" t="s">
        <v>316</v>
      </c>
      <c r="E72" t="s">
        <v>211</v>
      </c>
      <c r="F72">
        <v>2000</v>
      </c>
      <c r="G72" s="26">
        <f>SUM(I72,K72,M72,O72,Q72,S72,U72,W72,Y72,AA72,AC72,AE72,AG72,AI72)</f>
        <v>0</v>
      </c>
      <c r="H72" s="19">
        <f>IFERROR(VLOOKUP(AthListMen[[#This Row],[CARD]],resres0095[],2,FALSE),0)</f>
        <v>0</v>
      </c>
      <c r="I72" s="20">
        <f>IFERROR(VLOOKUP(H72,PointsTable[],2,FALSE),0)</f>
        <v>0</v>
      </c>
      <c r="J72" s="20">
        <f>IFERROR(VLOOKUP(AthListMen[[#This Row],[CARD]],resres0096[],2,FALSE),0)</f>
        <v>0</v>
      </c>
      <c r="K72" s="20">
        <f>IFERROR(VLOOKUP(J72,PointsTable[],2,FALSE),0)</f>
        <v>0</v>
      </c>
      <c r="L72" s="20">
        <f>IFERROR(VLOOKUP(AthListMen[[#This Row],[CARD]],resres0296[],2,FALSE),0)</f>
        <v>0</v>
      </c>
      <c r="M72" s="20">
        <f>IFERROR(VLOOKUP(L72,PointsTable[],2,FALSE),0)</f>
        <v>0</v>
      </c>
      <c r="N72" s="20">
        <f>IFERROR(VLOOKUP(AthListMen[[#This Row],[CARD]],resres0097[],2,FALSE),0)</f>
        <v>0</v>
      </c>
      <c r="O72" s="21">
        <f>IFERROR(VLOOKUP(N72,PointsTable[],2,FALSE),0)</f>
        <v>0</v>
      </c>
      <c r="P72" s="19">
        <f>IFERROR(VLOOKUP(AthListMen[[#This Row],[CARD]],resres0113[],2,FALSE),0)</f>
        <v>0</v>
      </c>
      <c r="Q72" s="20">
        <f>IFERROR(VLOOKUP(P72,PointsTable[],2,FALSE),0)</f>
        <v>0</v>
      </c>
      <c r="R72" s="20">
        <f>IFERROR(VLOOKUP(AthListMen[[#This Row],[CARD]],resres0114[],2,FALSE),0)</f>
        <v>0</v>
      </c>
      <c r="S72" s="21">
        <f>IFERROR(VLOOKUP(R72,PointsTable[],2,FALSE),0)</f>
        <v>0</v>
      </c>
      <c r="T72" s="19">
        <f>IFERROR(VLOOKUP(AthListMen[[#This Row],[CARD]],resres0119[],2,FALSE),0)</f>
        <v>0</v>
      </c>
      <c r="U72" s="20">
        <f>IFERROR(VLOOKUP(T72,PointsTable[],2,FALSE),0)</f>
        <v>0</v>
      </c>
      <c r="V72" s="20">
        <f>IFERROR(VLOOKUP(AthListMen[[#This Row],[CARD]],resres0120[],2,FALSE),0)</f>
        <v>0</v>
      </c>
      <c r="W72" s="20">
        <f>IFERROR(VLOOKUP(V72,PointsTable[],2,FALSE),0)</f>
        <v>0</v>
      </c>
      <c r="X72" s="20">
        <f>IFERROR(VLOOKUP(AthListMen[[#This Row],[CARD]],resres0121[],2,FALSE),0)</f>
        <v>0</v>
      </c>
      <c r="Y72" s="20">
        <f>IFERROR(VLOOKUP(X72,PointsTable[],2,FALSE),0)</f>
        <v>0</v>
      </c>
      <c r="Z72" s="20">
        <f>IFERROR(VLOOKUP(AthListMen[[#This Row],[CARD]],resres0122[],2,FALSE),0)</f>
        <v>0</v>
      </c>
      <c r="AA72" s="20">
        <f>IFERROR(VLOOKUP(Z72,PointsTable[],2,FALSE),0)</f>
        <v>0</v>
      </c>
      <c r="AB72" s="20">
        <f>IFERROR(VLOOKUP(AthListMen[[#This Row],[CARD]],resres0123[],2,FALSE),0)</f>
        <v>0</v>
      </c>
      <c r="AC72" s="21">
        <f>IFERROR(VLOOKUP(AB72,PointsTable[],2,FALSE),0)</f>
        <v>0</v>
      </c>
      <c r="AD72" s="20">
        <f>IFERROR(VLOOKUP(AthListMen[[#This Row],[CARD]],resres0139[],2,FALSE),0)</f>
        <v>0</v>
      </c>
      <c r="AE72" s="20">
        <f>IFERROR(VLOOKUP(AD72,PointsTable[],2,FALSE),0)</f>
        <v>0</v>
      </c>
      <c r="AF72" s="20">
        <f>IFERROR(VLOOKUP(AthListMen[[#This Row],[CARD]],resres0140[],2,FALSE),0)</f>
        <v>0</v>
      </c>
      <c r="AG72" s="20">
        <f>IFERROR(VLOOKUP(AF72,PointsTable[],2,FALSE),0)</f>
        <v>0</v>
      </c>
      <c r="AH72" s="20">
        <f>IFERROR(VLOOKUP(AthListMen[[#This Row],[CARD]],resres0141[],2,FALSE),0)</f>
        <v>0</v>
      </c>
      <c r="AI72" s="21">
        <f>IFERROR(VLOOKUP(AH72,PointsTable[],2,FALSE),0)</f>
        <v>0</v>
      </c>
    </row>
    <row r="73" spans="1:35" ht="18.75" x14ac:dyDescent="0.3">
      <c r="A73" s="11">
        <v>70</v>
      </c>
      <c r="B73">
        <v>79962</v>
      </c>
      <c r="C73" t="s">
        <v>206</v>
      </c>
      <c r="D73" t="s">
        <v>207</v>
      </c>
      <c r="E73" t="s">
        <v>208</v>
      </c>
      <c r="F73">
        <v>2000</v>
      </c>
      <c r="G73" s="26">
        <f>SUM(I73,K73,M73,O73,Q73,S73,U73,W73,Y73,AA73,AC73,AE73,AG73,AI73)</f>
        <v>0</v>
      </c>
      <c r="H73" s="19">
        <f>IFERROR(VLOOKUP(AthListMen[[#This Row],[CARD]],resres0095[],2,FALSE),0)</f>
        <v>0</v>
      </c>
      <c r="I73" s="20">
        <f>IFERROR(VLOOKUP(H73,PointsTable[],2,FALSE),0)</f>
        <v>0</v>
      </c>
      <c r="J73" s="20">
        <f>IFERROR(VLOOKUP(AthListMen[[#This Row],[CARD]],resres0096[],2,FALSE),0)</f>
        <v>0</v>
      </c>
      <c r="K73" s="20">
        <f>IFERROR(VLOOKUP(J73,PointsTable[],2,FALSE),0)</f>
        <v>0</v>
      </c>
      <c r="L73" s="20">
        <f>IFERROR(VLOOKUP(AthListMen[[#This Row],[CARD]],resres0296[],2,FALSE),0)</f>
        <v>0</v>
      </c>
      <c r="M73" s="20">
        <f>IFERROR(VLOOKUP(L73,PointsTable[],2,FALSE),0)</f>
        <v>0</v>
      </c>
      <c r="N73" s="20">
        <f>IFERROR(VLOOKUP(AthListMen[[#This Row],[CARD]],resres0097[],2,FALSE),0)</f>
        <v>0</v>
      </c>
      <c r="O73" s="21">
        <f>IFERROR(VLOOKUP(N73,PointsTable[],2,FALSE),0)</f>
        <v>0</v>
      </c>
      <c r="P73" s="19">
        <f>IFERROR(VLOOKUP(AthListMen[[#This Row],[CARD]],resres0113[],2,FALSE),0)</f>
        <v>0</v>
      </c>
      <c r="Q73" s="20">
        <f>IFERROR(VLOOKUP(P73,PointsTable[],2,FALSE),0)</f>
        <v>0</v>
      </c>
      <c r="R73" s="20">
        <f>IFERROR(VLOOKUP(AthListMen[[#This Row],[CARD]],resres0114[],2,FALSE),0)</f>
        <v>0</v>
      </c>
      <c r="S73" s="21">
        <f>IFERROR(VLOOKUP(R73,PointsTable[],2,FALSE),0)</f>
        <v>0</v>
      </c>
      <c r="T73" s="19">
        <f>IFERROR(VLOOKUP(AthListMen[[#This Row],[CARD]],resres0119[],2,FALSE),0)</f>
        <v>0</v>
      </c>
      <c r="U73" s="20">
        <f>IFERROR(VLOOKUP(T73,PointsTable[],2,FALSE),0)</f>
        <v>0</v>
      </c>
      <c r="V73" s="20">
        <f>IFERROR(VLOOKUP(AthListMen[[#This Row],[CARD]],resres0120[],2,FALSE),0)</f>
        <v>0</v>
      </c>
      <c r="W73" s="20">
        <f>IFERROR(VLOOKUP(V73,PointsTable[],2,FALSE),0)</f>
        <v>0</v>
      </c>
      <c r="X73" s="20">
        <f>IFERROR(VLOOKUP(AthListMen[[#This Row],[CARD]],resres0121[],2,FALSE),0)</f>
        <v>0</v>
      </c>
      <c r="Y73" s="20">
        <f>IFERROR(VLOOKUP(X73,PointsTable[],2,FALSE),0)</f>
        <v>0</v>
      </c>
      <c r="Z73" s="20">
        <f>IFERROR(VLOOKUP(AthListMen[[#This Row],[CARD]],resres0122[],2,FALSE),0)</f>
        <v>0</v>
      </c>
      <c r="AA73" s="20">
        <f>IFERROR(VLOOKUP(Z73,PointsTable[],2,FALSE),0)</f>
        <v>0</v>
      </c>
      <c r="AB73" s="20">
        <f>IFERROR(VLOOKUP(AthListMen[[#This Row],[CARD]],resres0123[],2,FALSE),0)</f>
        <v>0</v>
      </c>
      <c r="AC73" s="21">
        <f>IFERROR(VLOOKUP(AB73,PointsTable[],2,FALSE),0)</f>
        <v>0</v>
      </c>
      <c r="AD73" s="20">
        <f>IFERROR(VLOOKUP(AthListMen[[#This Row],[CARD]],resres0139[],2,FALSE),0)</f>
        <v>0</v>
      </c>
      <c r="AE73" s="20">
        <f>IFERROR(VLOOKUP(AD73,PointsTable[],2,FALSE),0)</f>
        <v>0</v>
      </c>
      <c r="AF73" s="20">
        <f>IFERROR(VLOOKUP(AthListMen[[#This Row],[CARD]],resres0140[],2,FALSE),0)</f>
        <v>0</v>
      </c>
      <c r="AG73" s="20">
        <f>IFERROR(VLOOKUP(AF73,PointsTable[],2,FALSE),0)</f>
        <v>0</v>
      </c>
      <c r="AH73" s="20">
        <f>IFERROR(VLOOKUP(AthListMen[[#This Row],[CARD]],resres0141[],2,FALSE),0)</f>
        <v>0</v>
      </c>
      <c r="AI73" s="21">
        <f>IFERROR(VLOOKUP(AH73,PointsTable[],2,FALSE),0)</f>
        <v>0</v>
      </c>
    </row>
    <row r="74" spans="1:35" ht="18.75" x14ac:dyDescent="0.3">
      <c r="A74" s="11">
        <v>71</v>
      </c>
      <c r="B74">
        <v>65861</v>
      </c>
      <c r="C74" t="s">
        <v>247</v>
      </c>
      <c r="D74" t="s">
        <v>248</v>
      </c>
      <c r="E74" t="s">
        <v>249</v>
      </c>
      <c r="F74">
        <v>1999</v>
      </c>
      <c r="G74" s="26">
        <f>SUM(I74,K74,M74,O74,Q74,S74,U74,W74,Y74,AA74,AC74,AE74,AG74,AI74)</f>
        <v>0</v>
      </c>
      <c r="H74" s="19">
        <f>IFERROR(VLOOKUP(AthListMen[[#This Row],[CARD]],resres0095[],2,FALSE),0)</f>
        <v>0</v>
      </c>
      <c r="I74" s="20">
        <f>IFERROR(VLOOKUP(H74,PointsTable[],2,FALSE),0)</f>
        <v>0</v>
      </c>
      <c r="J74" s="20">
        <f>IFERROR(VLOOKUP(AthListMen[[#This Row],[CARD]],resres0096[],2,FALSE),0)</f>
        <v>0</v>
      </c>
      <c r="K74" s="20">
        <f>IFERROR(VLOOKUP(J74,PointsTable[],2,FALSE),0)</f>
        <v>0</v>
      </c>
      <c r="L74" s="20">
        <f>IFERROR(VLOOKUP(AthListMen[[#This Row],[CARD]],resres0296[],2,FALSE),0)</f>
        <v>0</v>
      </c>
      <c r="M74" s="20">
        <f>IFERROR(VLOOKUP(L74,PointsTable[],2,FALSE),0)</f>
        <v>0</v>
      </c>
      <c r="N74" s="20">
        <f>IFERROR(VLOOKUP(AthListMen[[#This Row],[CARD]],resres0097[],2,FALSE),0)</f>
        <v>0</v>
      </c>
      <c r="O74" s="21">
        <f>IFERROR(VLOOKUP(N74,PointsTable[],2,FALSE),0)</f>
        <v>0</v>
      </c>
      <c r="P74" s="19">
        <f>IFERROR(VLOOKUP(AthListMen[[#This Row],[CARD]],resres0113[],2,FALSE),0)</f>
        <v>40</v>
      </c>
      <c r="Q74" s="20">
        <f>IFERROR(VLOOKUP(P74,PointsTable[],2,FALSE),0)</f>
        <v>0</v>
      </c>
      <c r="R74" s="20">
        <f>IFERROR(VLOOKUP(AthListMen[[#This Row],[CARD]],resres0114[],2,FALSE),0)</f>
        <v>0</v>
      </c>
      <c r="S74" s="21">
        <f>IFERROR(VLOOKUP(R74,PointsTable[],2,FALSE),0)</f>
        <v>0</v>
      </c>
      <c r="T74" s="19">
        <f>IFERROR(VLOOKUP(AthListMen[[#This Row],[CARD]],resres0119[],2,FALSE),0)</f>
        <v>45</v>
      </c>
      <c r="U74" s="20">
        <f>IFERROR(VLOOKUP(T74,PointsTable[],2,FALSE),0)</f>
        <v>0</v>
      </c>
      <c r="V74" s="20">
        <f>IFERROR(VLOOKUP(AthListMen[[#This Row],[CARD]],resres0120[],2,FALSE),0)</f>
        <v>49</v>
      </c>
      <c r="W74" s="20">
        <f>IFERROR(VLOOKUP(V74,PointsTable[],2,FALSE),0)</f>
        <v>0</v>
      </c>
      <c r="X74" s="20">
        <f>IFERROR(VLOOKUP(AthListMen[[#This Row],[CARD]],resres0121[],2,FALSE),0)</f>
        <v>47</v>
      </c>
      <c r="Y74" s="20">
        <f>IFERROR(VLOOKUP(X74,PointsTable[],2,FALSE),0)</f>
        <v>0</v>
      </c>
      <c r="Z74" s="20">
        <f>IFERROR(VLOOKUP(AthListMen[[#This Row],[CARD]],resres0122[],2,FALSE),0)</f>
        <v>39</v>
      </c>
      <c r="AA74" s="20">
        <f>IFERROR(VLOOKUP(Z74,PointsTable[],2,FALSE),0)</f>
        <v>0</v>
      </c>
      <c r="AB74" s="20">
        <f>IFERROR(VLOOKUP(AthListMen[[#This Row],[CARD]],resres0123[],2,FALSE),0)</f>
        <v>0</v>
      </c>
      <c r="AC74" s="21">
        <f>IFERROR(VLOOKUP(AB74,PointsTable[],2,FALSE),0)</f>
        <v>0</v>
      </c>
      <c r="AD74" s="20">
        <f>IFERROR(VLOOKUP(AthListMen[[#This Row],[CARD]],resres0139[],2,FALSE),0)</f>
        <v>46</v>
      </c>
      <c r="AE74" s="20">
        <f>IFERROR(VLOOKUP(AD74,PointsTable[],2,FALSE),0)</f>
        <v>0</v>
      </c>
      <c r="AF74" s="20">
        <f>IFERROR(VLOOKUP(AthListMen[[#This Row],[CARD]],resres0140[],2,FALSE),0)</f>
        <v>37</v>
      </c>
      <c r="AG74" s="20">
        <f>IFERROR(VLOOKUP(AF74,PointsTable[],2,FALSE),0)</f>
        <v>0</v>
      </c>
      <c r="AH74" s="20">
        <f>IFERROR(VLOOKUP(AthListMen[[#This Row],[CARD]],resres0141[],2,FALSE),0)</f>
        <v>34</v>
      </c>
      <c r="AI74" s="21">
        <f>IFERROR(VLOOKUP(AH74,PointsTable[],2,FALSE),0)</f>
        <v>0</v>
      </c>
    </row>
    <row r="75" spans="1:35" ht="18.75" x14ac:dyDescent="0.3">
      <c r="A75" s="11">
        <v>72</v>
      </c>
      <c r="B75">
        <v>84525</v>
      </c>
      <c r="C75" t="s">
        <v>247</v>
      </c>
      <c r="D75" t="s">
        <v>267</v>
      </c>
      <c r="E75" t="s">
        <v>179</v>
      </c>
      <c r="F75">
        <v>2000</v>
      </c>
      <c r="G75" s="26">
        <f>SUM(I75,K75,M75,O75,Q75,S75,U75,W75,Y75,AA75,AC75,AE75,AG75,AI75)</f>
        <v>0</v>
      </c>
      <c r="H75" s="19">
        <f>IFERROR(VLOOKUP(AthListMen[[#This Row],[CARD]],resres0095[],2,FALSE),0)</f>
        <v>0</v>
      </c>
      <c r="I75" s="20">
        <f>IFERROR(VLOOKUP(H75,PointsTable[],2,FALSE),0)</f>
        <v>0</v>
      </c>
      <c r="J75" s="20">
        <f>IFERROR(VLOOKUP(AthListMen[[#This Row],[CARD]],resres0096[],2,FALSE),0)</f>
        <v>0</v>
      </c>
      <c r="K75" s="20">
        <f>IFERROR(VLOOKUP(J75,PointsTable[],2,FALSE),0)</f>
        <v>0</v>
      </c>
      <c r="L75" s="20">
        <f>IFERROR(VLOOKUP(AthListMen[[#This Row],[CARD]],resres0296[],2,FALSE),0)</f>
        <v>0</v>
      </c>
      <c r="M75" s="20">
        <f>IFERROR(VLOOKUP(L75,PointsTable[],2,FALSE),0)</f>
        <v>0</v>
      </c>
      <c r="N75" s="20">
        <f>IFERROR(VLOOKUP(AthListMen[[#This Row],[CARD]],resres0097[],2,FALSE),0)</f>
        <v>0</v>
      </c>
      <c r="O75" s="21">
        <f>IFERROR(VLOOKUP(N75,PointsTable[],2,FALSE),0)</f>
        <v>0</v>
      </c>
      <c r="P75" s="19">
        <f>IFERROR(VLOOKUP(AthListMen[[#This Row],[CARD]],resres0113[],2,FALSE),0)</f>
        <v>0</v>
      </c>
      <c r="Q75" s="20">
        <f>IFERROR(VLOOKUP(P75,PointsTable[],2,FALSE),0)</f>
        <v>0</v>
      </c>
      <c r="R75" s="20">
        <f>IFERROR(VLOOKUP(AthListMen[[#This Row],[CARD]],resres0114[],2,FALSE),0)</f>
        <v>0</v>
      </c>
      <c r="S75" s="21">
        <f>IFERROR(VLOOKUP(R75,PointsTable[],2,FALSE),0)</f>
        <v>0</v>
      </c>
      <c r="T75" s="19">
        <f>IFERROR(VLOOKUP(AthListMen[[#This Row],[CARD]],resres0119[],2,FALSE),0)</f>
        <v>0</v>
      </c>
      <c r="U75" s="20">
        <f>IFERROR(VLOOKUP(T75,PointsTable[],2,FALSE),0)</f>
        <v>0</v>
      </c>
      <c r="V75" s="20">
        <f>IFERROR(VLOOKUP(AthListMen[[#This Row],[CARD]],resres0120[],2,FALSE),0)</f>
        <v>0</v>
      </c>
      <c r="W75" s="20">
        <f>IFERROR(VLOOKUP(V75,PointsTable[],2,FALSE),0)</f>
        <v>0</v>
      </c>
      <c r="X75" s="20">
        <f>IFERROR(VLOOKUP(AthListMen[[#This Row],[CARD]],resres0121[],2,FALSE),0)</f>
        <v>0</v>
      </c>
      <c r="Y75" s="20">
        <f>IFERROR(VLOOKUP(X75,PointsTable[],2,FALSE),0)</f>
        <v>0</v>
      </c>
      <c r="Z75" s="20">
        <f>IFERROR(VLOOKUP(AthListMen[[#This Row],[CARD]],resres0122[],2,FALSE),0)</f>
        <v>0</v>
      </c>
      <c r="AA75" s="20">
        <f>IFERROR(VLOOKUP(Z75,PointsTable[],2,FALSE),0)</f>
        <v>0</v>
      </c>
      <c r="AB75" s="20">
        <f>IFERROR(VLOOKUP(AthListMen[[#This Row],[CARD]],resres0123[],2,FALSE),0)</f>
        <v>0</v>
      </c>
      <c r="AC75" s="21">
        <f>IFERROR(VLOOKUP(AB75,PointsTable[],2,FALSE),0)</f>
        <v>0</v>
      </c>
      <c r="AD75" s="20">
        <f>IFERROR(VLOOKUP(AthListMen[[#This Row],[CARD]],resres0139[],2,FALSE),0)</f>
        <v>0</v>
      </c>
      <c r="AE75" s="20">
        <f>IFERROR(VLOOKUP(AD75,PointsTable[],2,FALSE),0)</f>
        <v>0</v>
      </c>
      <c r="AF75" s="20">
        <f>IFERROR(VLOOKUP(AthListMen[[#This Row],[CARD]],resres0140[],2,FALSE),0)</f>
        <v>0</v>
      </c>
      <c r="AG75" s="20">
        <f>IFERROR(VLOOKUP(AF75,PointsTable[],2,FALSE),0)</f>
        <v>0</v>
      </c>
      <c r="AH75" s="20">
        <f>IFERROR(VLOOKUP(AthListMen[[#This Row],[CARD]],resres0141[],2,FALSE),0)</f>
        <v>0</v>
      </c>
      <c r="AI75" s="21">
        <f>IFERROR(VLOOKUP(AH75,PointsTable[],2,FALSE),0)</f>
        <v>0</v>
      </c>
    </row>
    <row r="76" spans="1:35" ht="18.75" x14ac:dyDescent="0.3">
      <c r="A76" s="11">
        <v>73</v>
      </c>
      <c r="B76">
        <v>77976</v>
      </c>
      <c r="C76" t="s">
        <v>300</v>
      </c>
      <c r="D76" t="s">
        <v>301</v>
      </c>
      <c r="E76" t="s">
        <v>258</v>
      </c>
      <c r="F76">
        <v>2000</v>
      </c>
      <c r="G76" s="26">
        <f>SUM(I76,K76,M76,O76,Q76,S76,U76,W76,Y76,AA76,AC76,AE76,AG76,AI76)</f>
        <v>0</v>
      </c>
      <c r="H76" s="19">
        <f>IFERROR(VLOOKUP(AthListMen[[#This Row],[CARD]],resres0095[],2,FALSE),0)</f>
        <v>0</v>
      </c>
      <c r="I76" s="20">
        <f>IFERROR(VLOOKUP(H76,PointsTable[],2,FALSE),0)</f>
        <v>0</v>
      </c>
      <c r="J76" s="20">
        <f>IFERROR(VLOOKUP(AthListMen[[#This Row],[CARD]],resres0096[],2,FALSE),0)</f>
        <v>0</v>
      </c>
      <c r="K76" s="20">
        <f>IFERROR(VLOOKUP(J76,PointsTable[],2,FALSE),0)</f>
        <v>0</v>
      </c>
      <c r="L76" s="20">
        <f>IFERROR(VLOOKUP(AthListMen[[#This Row],[CARD]],resres0296[],2,FALSE),0)</f>
        <v>0</v>
      </c>
      <c r="M76" s="20">
        <f>IFERROR(VLOOKUP(L76,PointsTable[],2,FALSE),0)</f>
        <v>0</v>
      </c>
      <c r="N76" s="20">
        <f>IFERROR(VLOOKUP(AthListMen[[#This Row],[CARD]],resres0097[],2,FALSE),0)</f>
        <v>0</v>
      </c>
      <c r="O76" s="21">
        <f>IFERROR(VLOOKUP(N76,PointsTable[],2,FALSE),0)</f>
        <v>0</v>
      </c>
      <c r="P76" s="19">
        <f>IFERROR(VLOOKUP(AthListMen[[#This Row],[CARD]],resres0113[],2,FALSE),0)</f>
        <v>0</v>
      </c>
      <c r="Q76" s="20">
        <f>IFERROR(VLOOKUP(P76,PointsTable[],2,FALSE),0)</f>
        <v>0</v>
      </c>
      <c r="R76" s="20">
        <f>IFERROR(VLOOKUP(AthListMen[[#This Row],[CARD]],resres0114[],2,FALSE),0)</f>
        <v>0</v>
      </c>
      <c r="S76" s="21">
        <f>IFERROR(VLOOKUP(R76,PointsTable[],2,FALSE),0)</f>
        <v>0</v>
      </c>
      <c r="T76" s="19">
        <f>IFERROR(VLOOKUP(AthListMen[[#This Row],[CARD]],resres0119[],2,FALSE),0)</f>
        <v>0</v>
      </c>
      <c r="U76" s="20">
        <f>IFERROR(VLOOKUP(T76,PointsTable[],2,FALSE),0)</f>
        <v>0</v>
      </c>
      <c r="V76" s="20">
        <f>IFERROR(VLOOKUP(AthListMen[[#This Row],[CARD]],resres0120[],2,FALSE),0)</f>
        <v>0</v>
      </c>
      <c r="W76" s="20">
        <f>IFERROR(VLOOKUP(V76,PointsTable[],2,FALSE),0)</f>
        <v>0</v>
      </c>
      <c r="X76" s="20">
        <f>IFERROR(VLOOKUP(AthListMen[[#This Row],[CARD]],resres0121[],2,FALSE),0)</f>
        <v>0</v>
      </c>
      <c r="Y76" s="20">
        <f>IFERROR(VLOOKUP(X76,PointsTable[],2,FALSE),0)</f>
        <v>0</v>
      </c>
      <c r="Z76" s="20">
        <f>IFERROR(VLOOKUP(AthListMen[[#This Row],[CARD]],resres0122[],2,FALSE),0)</f>
        <v>0</v>
      </c>
      <c r="AA76" s="20">
        <f>IFERROR(VLOOKUP(Z76,PointsTable[],2,FALSE),0)</f>
        <v>0</v>
      </c>
      <c r="AB76" s="20">
        <f>IFERROR(VLOOKUP(AthListMen[[#This Row],[CARD]],resres0123[],2,FALSE),0)</f>
        <v>0</v>
      </c>
      <c r="AC76" s="21">
        <f>IFERROR(VLOOKUP(AB76,PointsTable[],2,FALSE),0)</f>
        <v>0</v>
      </c>
      <c r="AD76" s="20">
        <f>IFERROR(VLOOKUP(AthListMen[[#This Row],[CARD]],resres0139[],2,FALSE),0)</f>
        <v>0</v>
      </c>
      <c r="AE76" s="20">
        <f>IFERROR(VLOOKUP(AD76,PointsTable[],2,FALSE),0)</f>
        <v>0</v>
      </c>
      <c r="AF76" s="20">
        <f>IFERROR(VLOOKUP(AthListMen[[#This Row],[CARD]],resres0140[],2,FALSE),0)</f>
        <v>0</v>
      </c>
      <c r="AG76" s="20">
        <f>IFERROR(VLOOKUP(AF76,PointsTable[],2,FALSE),0)</f>
        <v>0</v>
      </c>
      <c r="AH76" s="20">
        <f>IFERROR(VLOOKUP(AthListMen[[#This Row],[CARD]],resres0141[],2,FALSE),0)</f>
        <v>0</v>
      </c>
      <c r="AI76" s="21">
        <f>IFERROR(VLOOKUP(AH76,PointsTable[],2,FALSE),0)</f>
        <v>0</v>
      </c>
    </row>
    <row r="77" spans="1:35" ht="18.75" x14ac:dyDescent="0.3">
      <c r="A77" s="11">
        <v>74</v>
      </c>
      <c r="B77">
        <v>71891</v>
      </c>
      <c r="C77" t="s">
        <v>300</v>
      </c>
      <c r="D77" t="s">
        <v>306</v>
      </c>
      <c r="E77" t="s">
        <v>217</v>
      </c>
      <c r="F77">
        <v>2000</v>
      </c>
      <c r="G77" s="26">
        <f>SUM(I77,K77,M77,O77,Q77,S77,U77,W77,Y77,AA77,AC77,AE77,AG77,AI77)</f>
        <v>0</v>
      </c>
      <c r="H77" s="19">
        <f>IFERROR(VLOOKUP(AthListMen[[#This Row],[CARD]],resres0095[],2,FALSE),0)</f>
        <v>0</v>
      </c>
      <c r="I77" s="20">
        <f>IFERROR(VLOOKUP(H77,PointsTable[],2,FALSE),0)</f>
        <v>0</v>
      </c>
      <c r="J77" s="20">
        <f>IFERROR(VLOOKUP(AthListMen[[#This Row],[CARD]],resres0096[],2,FALSE),0)</f>
        <v>0</v>
      </c>
      <c r="K77" s="20">
        <f>IFERROR(VLOOKUP(J77,PointsTable[],2,FALSE),0)</f>
        <v>0</v>
      </c>
      <c r="L77" s="20">
        <f>IFERROR(VLOOKUP(AthListMen[[#This Row],[CARD]],resres0296[],2,FALSE),0)</f>
        <v>0</v>
      </c>
      <c r="M77" s="20">
        <f>IFERROR(VLOOKUP(L77,PointsTable[],2,FALSE),0)</f>
        <v>0</v>
      </c>
      <c r="N77" s="20">
        <f>IFERROR(VLOOKUP(AthListMen[[#This Row],[CARD]],resres0097[],2,FALSE),0)</f>
        <v>0</v>
      </c>
      <c r="O77" s="21">
        <f>IFERROR(VLOOKUP(N77,PointsTable[],2,FALSE),0)</f>
        <v>0</v>
      </c>
      <c r="P77" s="19">
        <f>IFERROR(VLOOKUP(AthListMen[[#This Row],[CARD]],resres0113[],2,FALSE),0)</f>
        <v>0</v>
      </c>
      <c r="Q77" s="20">
        <f>IFERROR(VLOOKUP(P77,PointsTable[],2,FALSE),0)</f>
        <v>0</v>
      </c>
      <c r="R77" s="20">
        <f>IFERROR(VLOOKUP(AthListMen[[#This Row],[CARD]],resres0114[],2,FALSE),0)</f>
        <v>0</v>
      </c>
      <c r="S77" s="21">
        <f>IFERROR(VLOOKUP(R77,PointsTable[],2,FALSE),0)</f>
        <v>0</v>
      </c>
      <c r="T77" s="19">
        <f>IFERROR(VLOOKUP(AthListMen[[#This Row],[CARD]],resres0119[],2,FALSE),0)</f>
        <v>0</v>
      </c>
      <c r="U77" s="20">
        <f>IFERROR(VLOOKUP(T77,PointsTable[],2,FALSE),0)</f>
        <v>0</v>
      </c>
      <c r="V77" s="20">
        <f>IFERROR(VLOOKUP(AthListMen[[#This Row],[CARD]],resres0120[],2,FALSE),0)</f>
        <v>0</v>
      </c>
      <c r="W77" s="20">
        <f>IFERROR(VLOOKUP(V77,PointsTable[],2,FALSE),0)</f>
        <v>0</v>
      </c>
      <c r="X77" s="20">
        <f>IFERROR(VLOOKUP(AthListMen[[#This Row],[CARD]],resres0121[],2,FALSE),0)</f>
        <v>0</v>
      </c>
      <c r="Y77" s="20">
        <f>IFERROR(VLOOKUP(X77,PointsTable[],2,FALSE),0)</f>
        <v>0</v>
      </c>
      <c r="Z77" s="20">
        <f>IFERROR(VLOOKUP(AthListMen[[#This Row],[CARD]],resres0122[],2,FALSE),0)</f>
        <v>0</v>
      </c>
      <c r="AA77" s="20">
        <f>IFERROR(VLOOKUP(Z77,PointsTable[],2,FALSE),0)</f>
        <v>0</v>
      </c>
      <c r="AB77" s="20">
        <f>IFERROR(VLOOKUP(AthListMen[[#This Row],[CARD]],resres0123[],2,FALSE),0)</f>
        <v>0</v>
      </c>
      <c r="AC77" s="21">
        <f>IFERROR(VLOOKUP(AB77,PointsTable[],2,FALSE),0)</f>
        <v>0</v>
      </c>
      <c r="AD77" s="20">
        <f>IFERROR(VLOOKUP(AthListMen[[#This Row],[CARD]],resres0139[],2,FALSE),0)</f>
        <v>0</v>
      </c>
      <c r="AE77" s="20">
        <f>IFERROR(VLOOKUP(AD77,PointsTable[],2,FALSE),0)</f>
        <v>0</v>
      </c>
      <c r="AF77" s="20">
        <f>IFERROR(VLOOKUP(AthListMen[[#This Row],[CARD]],resres0140[],2,FALSE),0)</f>
        <v>0</v>
      </c>
      <c r="AG77" s="20">
        <f>IFERROR(VLOOKUP(AF77,PointsTable[],2,FALSE),0)</f>
        <v>0</v>
      </c>
      <c r="AH77" s="20">
        <f>IFERROR(VLOOKUP(AthListMen[[#This Row],[CARD]],resres0141[],2,FALSE),0)</f>
        <v>0</v>
      </c>
      <c r="AI77" s="21">
        <f>IFERROR(VLOOKUP(AH77,PointsTable[],2,FALSE),0)</f>
        <v>0</v>
      </c>
    </row>
    <row r="78" spans="1:35" ht="18.75" x14ac:dyDescent="0.3">
      <c r="A78" s="11">
        <v>75</v>
      </c>
      <c r="B78">
        <v>66908</v>
      </c>
      <c r="C78" t="s">
        <v>194</v>
      </c>
      <c r="D78" t="s">
        <v>195</v>
      </c>
      <c r="E78" t="s">
        <v>196</v>
      </c>
      <c r="F78">
        <v>1999</v>
      </c>
      <c r="G78" s="26">
        <f>SUM(I78,K78,M78,O78,Q78,S78,U78,W78,Y78,AA78,AC78,AE78,AG78,AI78)</f>
        <v>0</v>
      </c>
      <c r="H78" s="19">
        <f>IFERROR(VLOOKUP(AthListMen[[#This Row],[CARD]],resres0095[],2,FALSE),0)</f>
        <v>0</v>
      </c>
      <c r="I78" s="20">
        <f>IFERROR(VLOOKUP(H78,PointsTable[],2,FALSE),0)</f>
        <v>0</v>
      </c>
      <c r="J78" s="20">
        <f>IFERROR(VLOOKUP(AthListMen[[#This Row],[CARD]],resres0096[],2,FALSE),0)</f>
        <v>0</v>
      </c>
      <c r="K78" s="20">
        <f>IFERROR(VLOOKUP(J78,PointsTable[],2,FALSE),0)</f>
        <v>0</v>
      </c>
      <c r="L78" s="20">
        <f>IFERROR(VLOOKUP(AthListMen[[#This Row],[CARD]],resres0296[],2,FALSE),0)</f>
        <v>0</v>
      </c>
      <c r="M78" s="20">
        <f>IFERROR(VLOOKUP(L78,PointsTable[],2,FALSE),0)</f>
        <v>0</v>
      </c>
      <c r="N78" s="20">
        <f>IFERROR(VLOOKUP(AthListMen[[#This Row],[CARD]],resres0097[],2,FALSE),0)</f>
        <v>0</v>
      </c>
      <c r="O78" s="21">
        <f>IFERROR(VLOOKUP(N78,PointsTable[],2,FALSE),0)</f>
        <v>0</v>
      </c>
      <c r="P78" s="19">
        <f>IFERROR(VLOOKUP(AthListMen[[#This Row],[CARD]],resres0113[],2,FALSE),0)</f>
        <v>0</v>
      </c>
      <c r="Q78" s="20">
        <f>IFERROR(VLOOKUP(P78,PointsTable[],2,FALSE),0)</f>
        <v>0</v>
      </c>
      <c r="R78" s="20">
        <f>IFERROR(VLOOKUP(AthListMen[[#This Row],[CARD]],resres0114[],2,FALSE),0)</f>
        <v>0</v>
      </c>
      <c r="S78" s="21">
        <f>IFERROR(VLOOKUP(R78,PointsTable[],2,FALSE),0)</f>
        <v>0</v>
      </c>
      <c r="T78" s="19">
        <f>IFERROR(VLOOKUP(AthListMen[[#This Row],[CARD]],resres0119[],2,FALSE),0)</f>
        <v>0</v>
      </c>
      <c r="U78" s="20">
        <f>IFERROR(VLOOKUP(T78,PointsTable[],2,FALSE),0)</f>
        <v>0</v>
      </c>
      <c r="V78" s="20">
        <f>IFERROR(VLOOKUP(AthListMen[[#This Row],[CARD]],resres0120[],2,FALSE),0)</f>
        <v>0</v>
      </c>
      <c r="W78" s="20">
        <f>IFERROR(VLOOKUP(V78,PointsTable[],2,FALSE),0)</f>
        <v>0</v>
      </c>
      <c r="X78" s="20">
        <f>IFERROR(VLOOKUP(AthListMen[[#This Row],[CARD]],resres0121[],2,FALSE),0)</f>
        <v>0</v>
      </c>
      <c r="Y78" s="20">
        <f>IFERROR(VLOOKUP(X78,PointsTable[],2,FALSE),0)</f>
        <v>0</v>
      </c>
      <c r="Z78" s="20">
        <f>IFERROR(VLOOKUP(AthListMen[[#This Row],[CARD]],resres0122[],2,FALSE),0)</f>
        <v>0</v>
      </c>
      <c r="AA78" s="20">
        <f>IFERROR(VLOOKUP(Z78,PointsTable[],2,FALSE),0)</f>
        <v>0</v>
      </c>
      <c r="AB78" s="20">
        <f>IFERROR(VLOOKUP(AthListMen[[#This Row],[CARD]],resres0123[],2,FALSE),0)</f>
        <v>0</v>
      </c>
      <c r="AC78" s="21">
        <f>IFERROR(VLOOKUP(AB78,PointsTable[],2,FALSE),0)</f>
        <v>0</v>
      </c>
      <c r="AD78" s="20">
        <f>IFERROR(VLOOKUP(AthListMen[[#This Row],[CARD]],resres0139[],2,FALSE),0)</f>
        <v>0</v>
      </c>
      <c r="AE78" s="20">
        <f>IFERROR(VLOOKUP(AD78,PointsTable[],2,FALSE),0)</f>
        <v>0</v>
      </c>
      <c r="AF78" s="20">
        <f>IFERROR(VLOOKUP(AthListMen[[#This Row],[CARD]],resres0140[],2,FALSE),0)</f>
        <v>0</v>
      </c>
      <c r="AG78" s="20">
        <f>IFERROR(VLOOKUP(AF78,PointsTable[],2,FALSE),0)</f>
        <v>0</v>
      </c>
      <c r="AH78" s="20">
        <f>IFERROR(VLOOKUP(AthListMen[[#This Row],[CARD]],resres0141[],2,FALSE),0)</f>
        <v>0</v>
      </c>
      <c r="AI78" s="21">
        <f>IFERROR(VLOOKUP(AH78,PointsTable[],2,FALSE),0)</f>
        <v>0</v>
      </c>
    </row>
    <row r="79" spans="1:35" ht="18.75" x14ac:dyDescent="0.3">
      <c r="A79" s="11">
        <v>76</v>
      </c>
      <c r="B79">
        <v>80119</v>
      </c>
      <c r="C79" t="s">
        <v>376</v>
      </c>
      <c r="D79" t="s">
        <v>377</v>
      </c>
      <c r="E79" t="s">
        <v>208</v>
      </c>
      <c r="F79">
        <v>1999</v>
      </c>
      <c r="G79" s="26">
        <f>SUM(I79,K79,M79,O79,Q79,S79,U79,W79,Y79,AA79,AC79,AE79,AG79,AI79)</f>
        <v>0</v>
      </c>
      <c r="H79" s="19">
        <f>IFERROR(VLOOKUP(AthListMen[[#This Row],[CARD]],resres0095[],2,FALSE),0)</f>
        <v>0</v>
      </c>
      <c r="I79" s="20">
        <f>IFERROR(VLOOKUP(H79,PointsTable[],2,FALSE),0)</f>
        <v>0</v>
      </c>
      <c r="J79" s="20">
        <f>IFERROR(VLOOKUP(AthListMen[[#This Row],[CARD]],resres0096[],2,FALSE),0)</f>
        <v>0</v>
      </c>
      <c r="K79" s="20">
        <f>IFERROR(VLOOKUP(J79,PointsTable[],2,FALSE),0)</f>
        <v>0</v>
      </c>
      <c r="L79" s="20">
        <f>IFERROR(VLOOKUP(AthListMen[[#This Row],[CARD]],resres0296[],2,FALSE),0)</f>
        <v>0</v>
      </c>
      <c r="M79" s="20">
        <f>IFERROR(VLOOKUP(L79,PointsTable[],2,FALSE),0)</f>
        <v>0</v>
      </c>
      <c r="N79" s="20">
        <f>IFERROR(VLOOKUP(AthListMen[[#This Row],[CARD]],resres0097[],2,FALSE),0)</f>
        <v>0</v>
      </c>
      <c r="O79" s="21">
        <f>IFERROR(VLOOKUP(N79,PointsTable[],2,FALSE),0)</f>
        <v>0</v>
      </c>
      <c r="P79" s="19">
        <f>IFERROR(VLOOKUP(AthListMen[[#This Row],[CARD]],resres0113[],2,FALSE),0)</f>
        <v>0</v>
      </c>
      <c r="Q79" s="20">
        <f>IFERROR(VLOOKUP(P79,PointsTable[],2,FALSE),0)</f>
        <v>0</v>
      </c>
      <c r="R79" s="20">
        <f>IFERROR(VLOOKUP(AthListMen[[#This Row],[CARD]],resres0114[],2,FALSE),0)</f>
        <v>0</v>
      </c>
      <c r="S79" s="21">
        <f>IFERROR(VLOOKUP(R79,PointsTable[],2,FALSE),0)</f>
        <v>0</v>
      </c>
      <c r="T79" s="19">
        <f>IFERROR(VLOOKUP(AthListMen[[#This Row],[CARD]],resres0119[],2,FALSE),0)</f>
        <v>0</v>
      </c>
      <c r="U79" s="20">
        <f>IFERROR(VLOOKUP(T79,PointsTable[],2,FALSE),0)</f>
        <v>0</v>
      </c>
      <c r="V79" s="20">
        <f>IFERROR(VLOOKUP(AthListMen[[#This Row],[CARD]],resres0120[],2,FALSE),0)</f>
        <v>0</v>
      </c>
      <c r="W79" s="20">
        <f>IFERROR(VLOOKUP(V79,PointsTable[],2,FALSE),0)</f>
        <v>0</v>
      </c>
      <c r="X79" s="20">
        <f>IFERROR(VLOOKUP(AthListMen[[#This Row],[CARD]],resres0121[],2,FALSE),0)</f>
        <v>0</v>
      </c>
      <c r="Y79" s="20">
        <f>IFERROR(VLOOKUP(X79,PointsTable[],2,FALSE),0)</f>
        <v>0</v>
      </c>
      <c r="Z79" s="20">
        <f>IFERROR(VLOOKUP(AthListMen[[#This Row],[CARD]],resres0122[],2,FALSE),0)</f>
        <v>0</v>
      </c>
      <c r="AA79" s="20">
        <f>IFERROR(VLOOKUP(Z79,PointsTable[],2,FALSE),0)</f>
        <v>0</v>
      </c>
      <c r="AB79" s="20">
        <f>IFERROR(VLOOKUP(AthListMen[[#This Row],[CARD]],resres0123[],2,FALSE),0)</f>
        <v>0</v>
      </c>
      <c r="AC79" s="21">
        <f>IFERROR(VLOOKUP(AB79,PointsTable[],2,FALSE),0)</f>
        <v>0</v>
      </c>
      <c r="AD79" s="20">
        <f>IFERROR(VLOOKUP(AthListMen[[#This Row],[CARD]],resres0139[],2,FALSE),0)</f>
        <v>0</v>
      </c>
      <c r="AE79" s="20">
        <f>IFERROR(VLOOKUP(AD79,PointsTable[],2,FALSE),0)</f>
        <v>0</v>
      </c>
      <c r="AF79" s="20">
        <f>IFERROR(VLOOKUP(AthListMen[[#This Row],[CARD]],resres0140[],2,FALSE),0)</f>
        <v>0</v>
      </c>
      <c r="AG79" s="20">
        <f>IFERROR(VLOOKUP(AF79,PointsTable[],2,FALSE),0)</f>
        <v>0</v>
      </c>
      <c r="AH79" s="20">
        <f>IFERROR(VLOOKUP(AthListMen[[#This Row],[CARD]],resres0141[],2,FALSE),0)</f>
        <v>0</v>
      </c>
      <c r="AI79" s="21">
        <f>IFERROR(VLOOKUP(AH79,PointsTable[],2,FALSE),0)</f>
        <v>0</v>
      </c>
    </row>
    <row r="80" spans="1:35" ht="18.75" x14ac:dyDescent="0.3">
      <c r="A80" s="11">
        <v>77</v>
      </c>
      <c r="B80">
        <v>77912</v>
      </c>
      <c r="C80" t="s">
        <v>259</v>
      </c>
      <c r="D80" t="s">
        <v>260</v>
      </c>
      <c r="E80" t="s">
        <v>196</v>
      </c>
      <c r="F80">
        <v>1999</v>
      </c>
      <c r="G80" s="26">
        <f>SUM(I80,K80,M80,O80,Q80,S80,U80,W80,Y80,AA80,AC80,AE80,AG80,AI80)</f>
        <v>0</v>
      </c>
      <c r="H80" s="19">
        <f>IFERROR(VLOOKUP(AthListMen[[#This Row],[CARD]],resres0095[],2,FALSE),0)</f>
        <v>0</v>
      </c>
      <c r="I80" s="20">
        <f>IFERROR(VLOOKUP(H80,PointsTable[],2,FALSE),0)</f>
        <v>0</v>
      </c>
      <c r="J80" s="20">
        <f>IFERROR(VLOOKUP(AthListMen[[#This Row],[CARD]],resres0096[],2,FALSE),0)</f>
        <v>0</v>
      </c>
      <c r="K80" s="20">
        <f>IFERROR(VLOOKUP(J80,PointsTable[],2,FALSE),0)</f>
        <v>0</v>
      </c>
      <c r="L80" s="20">
        <f>IFERROR(VLOOKUP(AthListMen[[#This Row],[CARD]],resres0296[],2,FALSE),0)</f>
        <v>0</v>
      </c>
      <c r="M80" s="20">
        <f>IFERROR(VLOOKUP(L80,PointsTable[],2,FALSE),0)</f>
        <v>0</v>
      </c>
      <c r="N80" s="20">
        <f>IFERROR(VLOOKUP(AthListMen[[#This Row],[CARD]],resres0097[],2,FALSE),0)</f>
        <v>0</v>
      </c>
      <c r="O80" s="21">
        <f>IFERROR(VLOOKUP(N80,PointsTable[],2,FALSE),0)</f>
        <v>0</v>
      </c>
      <c r="P80" s="19">
        <f>IFERROR(VLOOKUP(AthListMen[[#This Row],[CARD]],resres0113[],2,FALSE),0)</f>
        <v>0</v>
      </c>
      <c r="Q80" s="20">
        <f>IFERROR(VLOOKUP(P80,PointsTable[],2,FALSE),0)</f>
        <v>0</v>
      </c>
      <c r="R80" s="20">
        <f>IFERROR(VLOOKUP(AthListMen[[#This Row],[CARD]],resres0114[],2,FALSE),0)</f>
        <v>0</v>
      </c>
      <c r="S80" s="21">
        <f>IFERROR(VLOOKUP(R80,PointsTable[],2,FALSE),0)</f>
        <v>0</v>
      </c>
      <c r="T80" s="19">
        <f>IFERROR(VLOOKUP(AthListMen[[#This Row],[CARD]],resres0119[],2,FALSE),0)</f>
        <v>0</v>
      </c>
      <c r="U80" s="20">
        <f>IFERROR(VLOOKUP(T80,PointsTable[],2,FALSE),0)</f>
        <v>0</v>
      </c>
      <c r="V80" s="20">
        <f>IFERROR(VLOOKUP(AthListMen[[#This Row],[CARD]],resres0120[],2,FALSE),0)</f>
        <v>0</v>
      </c>
      <c r="W80" s="20">
        <f>IFERROR(VLOOKUP(V80,PointsTable[],2,FALSE),0)</f>
        <v>0</v>
      </c>
      <c r="X80" s="20">
        <f>IFERROR(VLOOKUP(AthListMen[[#This Row],[CARD]],resres0121[],2,FALSE),0)</f>
        <v>0</v>
      </c>
      <c r="Y80" s="20">
        <f>IFERROR(VLOOKUP(X80,PointsTable[],2,FALSE),0)</f>
        <v>0</v>
      </c>
      <c r="Z80" s="20">
        <f>IFERROR(VLOOKUP(AthListMen[[#This Row],[CARD]],resres0122[],2,FALSE),0)</f>
        <v>0</v>
      </c>
      <c r="AA80" s="20">
        <f>IFERROR(VLOOKUP(Z80,PointsTable[],2,FALSE),0)</f>
        <v>0</v>
      </c>
      <c r="AB80" s="20">
        <f>IFERROR(VLOOKUP(AthListMen[[#This Row],[CARD]],resres0123[],2,FALSE),0)</f>
        <v>0</v>
      </c>
      <c r="AC80" s="21">
        <f>IFERROR(VLOOKUP(AB80,PointsTable[],2,FALSE),0)</f>
        <v>0</v>
      </c>
      <c r="AD80" s="20">
        <f>IFERROR(VLOOKUP(AthListMen[[#This Row],[CARD]],resres0139[],2,FALSE),0)</f>
        <v>0</v>
      </c>
      <c r="AE80" s="20">
        <f>IFERROR(VLOOKUP(AD80,PointsTable[],2,FALSE),0)</f>
        <v>0</v>
      </c>
      <c r="AF80" s="20">
        <f>IFERROR(VLOOKUP(AthListMen[[#This Row],[CARD]],resres0140[],2,FALSE),0)</f>
        <v>0</v>
      </c>
      <c r="AG80" s="20">
        <f>IFERROR(VLOOKUP(AF80,PointsTable[],2,FALSE),0)</f>
        <v>0</v>
      </c>
      <c r="AH80" s="20">
        <f>IFERROR(VLOOKUP(AthListMen[[#This Row],[CARD]],resres0141[],2,FALSE),0)</f>
        <v>0</v>
      </c>
      <c r="AI80" s="21">
        <f>IFERROR(VLOOKUP(AH80,PointsTable[],2,FALSE),0)</f>
        <v>0</v>
      </c>
    </row>
    <row r="81" spans="1:35" ht="18.75" x14ac:dyDescent="0.3">
      <c r="A81" s="11">
        <v>78</v>
      </c>
      <c r="B81">
        <v>65992</v>
      </c>
      <c r="C81" t="s">
        <v>259</v>
      </c>
      <c r="D81" t="s">
        <v>338</v>
      </c>
      <c r="E81" t="s">
        <v>217</v>
      </c>
      <c r="F81">
        <v>1999</v>
      </c>
      <c r="G81" s="26">
        <f>SUM(I81,K81,M81,O81,Q81,S81,U81,W81,Y81,AA81,AC81,AE81,AG81,AI81)</f>
        <v>0</v>
      </c>
      <c r="H81" s="19">
        <f>IFERROR(VLOOKUP(AthListMen[[#This Row],[CARD]],resres0095[],2,FALSE),0)</f>
        <v>0</v>
      </c>
      <c r="I81" s="20">
        <f>IFERROR(VLOOKUP(H81,PointsTable[],2,FALSE),0)</f>
        <v>0</v>
      </c>
      <c r="J81" s="20">
        <f>IFERROR(VLOOKUP(AthListMen[[#This Row],[CARD]],resres0096[],2,FALSE),0)</f>
        <v>0</v>
      </c>
      <c r="K81" s="20">
        <f>IFERROR(VLOOKUP(J81,PointsTable[],2,FALSE),0)</f>
        <v>0</v>
      </c>
      <c r="L81" s="20">
        <f>IFERROR(VLOOKUP(AthListMen[[#This Row],[CARD]],resres0296[],2,FALSE),0)</f>
        <v>0</v>
      </c>
      <c r="M81" s="20">
        <f>IFERROR(VLOOKUP(L81,PointsTable[],2,FALSE),0)</f>
        <v>0</v>
      </c>
      <c r="N81" s="20">
        <f>IFERROR(VLOOKUP(AthListMen[[#This Row],[CARD]],resres0097[],2,FALSE),0)</f>
        <v>0</v>
      </c>
      <c r="O81" s="21">
        <f>IFERROR(VLOOKUP(N81,PointsTable[],2,FALSE),0)</f>
        <v>0</v>
      </c>
      <c r="P81" s="19">
        <f>IFERROR(VLOOKUP(AthListMen[[#This Row],[CARD]],resres0113[],2,FALSE),0)</f>
        <v>0</v>
      </c>
      <c r="Q81" s="20">
        <f>IFERROR(VLOOKUP(P81,PointsTable[],2,FALSE),0)</f>
        <v>0</v>
      </c>
      <c r="R81" s="20">
        <f>IFERROR(VLOOKUP(AthListMen[[#This Row],[CARD]],resres0114[],2,FALSE),0)</f>
        <v>0</v>
      </c>
      <c r="S81" s="21">
        <f>IFERROR(VLOOKUP(R81,PointsTable[],2,FALSE),0)</f>
        <v>0</v>
      </c>
      <c r="T81" s="19">
        <f>IFERROR(VLOOKUP(AthListMen[[#This Row],[CARD]],resres0119[],2,FALSE),0)</f>
        <v>0</v>
      </c>
      <c r="U81" s="20">
        <f>IFERROR(VLOOKUP(T81,PointsTable[],2,FALSE),0)</f>
        <v>0</v>
      </c>
      <c r="V81" s="20">
        <f>IFERROR(VLOOKUP(AthListMen[[#This Row],[CARD]],resres0120[],2,FALSE),0)</f>
        <v>0</v>
      </c>
      <c r="W81" s="20">
        <f>IFERROR(VLOOKUP(V81,PointsTable[],2,FALSE),0)</f>
        <v>0</v>
      </c>
      <c r="X81" s="20">
        <f>IFERROR(VLOOKUP(AthListMen[[#This Row],[CARD]],resres0121[],2,FALSE),0)</f>
        <v>0</v>
      </c>
      <c r="Y81" s="20">
        <f>IFERROR(VLOOKUP(X81,PointsTable[],2,FALSE),0)</f>
        <v>0</v>
      </c>
      <c r="Z81" s="20">
        <f>IFERROR(VLOOKUP(AthListMen[[#This Row],[CARD]],resres0122[],2,FALSE),0)</f>
        <v>0</v>
      </c>
      <c r="AA81" s="20">
        <f>IFERROR(VLOOKUP(Z81,PointsTable[],2,FALSE),0)</f>
        <v>0</v>
      </c>
      <c r="AB81" s="20">
        <f>IFERROR(VLOOKUP(AthListMen[[#This Row],[CARD]],resres0123[],2,FALSE),0)</f>
        <v>0</v>
      </c>
      <c r="AC81" s="21">
        <f>IFERROR(VLOOKUP(AB81,PointsTable[],2,FALSE),0)</f>
        <v>0</v>
      </c>
      <c r="AD81" s="20">
        <f>IFERROR(VLOOKUP(AthListMen[[#This Row],[CARD]],resres0139[],2,FALSE),0)</f>
        <v>0</v>
      </c>
      <c r="AE81" s="20">
        <f>IFERROR(VLOOKUP(AD81,PointsTable[],2,FALSE),0)</f>
        <v>0</v>
      </c>
      <c r="AF81" s="20">
        <f>IFERROR(VLOOKUP(AthListMen[[#This Row],[CARD]],resres0140[],2,FALSE),0)</f>
        <v>0</v>
      </c>
      <c r="AG81" s="20">
        <f>IFERROR(VLOOKUP(AF81,PointsTable[],2,FALSE),0)</f>
        <v>0</v>
      </c>
      <c r="AH81" s="20">
        <f>IFERROR(VLOOKUP(AthListMen[[#This Row],[CARD]],resres0141[],2,FALSE),0)</f>
        <v>0</v>
      </c>
      <c r="AI81" s="21">
        <f>IFERROR(VLOOKUP(AH81,PointsTable[],2,FALSE),0)</f>
        <v>0</v>
      </c>
    </row>
    <row r="82" spans="1:35" ht="18.75" x14ac:dyDescent="0.3">
      <c r="A82" s="11">
        <v>79</v>
      </c>
      <c r="B82">
        <v>65787</v>
      </c>
      <c r="C82" t="s">
        <v>177</v>
      </c>
      <c r="D82" t="s">
        <v>178</v>
      </c>
      <c r="E82" t="s">
        <v>179</v>
      </c>
      <c r="F82">
        <v>2000</v>
      </c>
      <c r="G82" s="26">
        <f>SUM(I82,K82,M82,O82,Q82,S82,U82,W82,Y82,AA82,AC82,AE82,AG82,AI82)</f>
        <v>0</v>
      </c>
      <c r="H82" s="19">
        <f>IFERROR(VLOOKUP(AthListMen[[#This Row],[CARD]],resres0095[],2,FALSE),0)</f>
        <v>0</v>
      </c>
      <c r="I82" s="20">
        <f>IFERROR(VLOOKUP(H82,PointsTable[],2,FALSE),0)</f>
        <v>0</v>
      </c>
      <c r="J82" s="20">
        <f>IFERROR(VLOOKUP(AthListMen[[#This Row],[CARD]],resres0096[],2,FALSE),0)</f>
        <v>0</v>
      </c>
      <c r="K82" s="20">
        <f>IFERROR(VLOOKUP(J82,PointsTable[],2,FALSE),0)</f>
        <v>0</v>
      </c>
      <c r="L82" s="20">
        <f>IFERROR(VLOOKUP(AthListMen[[#This Row],[CARD]],resres0296[],2,FALSE),0)</f>
        <v>0</v>
      </c>
      <c r="M82" s="20">
        <f>IFERROR(VLOOKUP(L82,PointsTable[],2,FALSE),0)</f>
        <v>0</v>
      </c>
      <c r="N82" s="20">
        <f>IFERROR(VLOOKUP(AthListMen[[#This Row],[CARD]],resres0097[],2,FALSE),0)</f>
        <v>0</v>
      </c>
      <c r="O82" s="21">
        <f>IFERROR(VLOOKUP(N82,PointsTable[],2,FALSE),0)</f>
        <v>0</v>
      </c>
      <c r="P82" s="19">
        <f>IFERROR(VLOOKUP(AthListMen[[#This Row],[CARD]],resres0113[],2,FALSE),0)</f>
        <v>0</v>
      </c>
      <c r="Q82" s="20">
        <f>IFERROR(VLOOKUP(P82,PointsTable[],2,FALSE),0)</f>
        <v>0</v>
      </c>
      <c r="R82" s="20">
        <f>IFERROR(VLOOKUP(AthListMen[[#This Row],[CARD]],resres0114[],2,FALSE),0)</f>
        <v>0</v>
      </c>
      <c r="S82" s="21">
        <f>IFERROR(VLOOKUP(R82,PointsTable[],2,FALSE),0)</f>
        <v>0</v>
      </c>
      <c r="T82" s="19">
        <f>IFERROR(VLOOKUP(AthListMen[[#This Row],[CARD]],resres0119[],2,FALSE),0)</f>
        <v>0</v>
      </c>
      <c r="U82" s="20">
        <f>IFERROR(VLOOKUP(T82,PointsTable[],2,FALSE),0)</f>
        <v>0</v>
      </c>
      <c r="V82" s="20">
        <f>IFERROR(VLOOKUP(AthListMen[[#This Row],[CARD]],resres0120[],2,FALSE),0)</f>
        <v>0</v>
      </c>
      <c r="W82" s="20">
        <f>IFERROR(VLOOKUP(V82,PointsTable[],2,FALSE),0)</f>
        <v>0</v>
      </c>
      <c r="X82" s="20">
        <f>IFERROR(VLOOKUP(AthListMen[[#This Row],[CARD]],resres0121[],2,FALSE),0)</f>
        <v>0</v>
      </c>
      <c r="Y82" s="20">
        <f>IFERROR(VLOOKUP(X82,PointsTable[],2,FALSE),0)</f>
        <v>0</v>
      </c>
      <c r="Z82" s="20">
        <f>IFERROR(VLOOKUP(AthListMen[[#This Row],[CARD]],resres0122[],2,FALSE),0)</f>
        <v>0</v>
      </c>
      <c r="AA82" s="20">
        <f>IFERROR(VLOOKUP(Z82,PointsTable[],2,FALSE),0)</f>
        <v>0</v>
      </c>
      <c r="AB82" s="20">
        <f>IFERROR(VLOOKUP(AthListMen[[#This Row],[CARD]],resres0123[],2,FALSE),0)</f>
        <v>0</v>
      </c>
      <c r="AC82" s="21">
        <f>IFERROR(VLOOKUP(AB82,PointsTable[],2,FALSE),0)</f>
        <v>0</v>
      </c>
      <c r="AD82" s="20">
        <f>IFERROR(VLOOKUP(AthListMen[[#This Row],[CARD]],resres0139[],2,FALSE),0)</f>
        <v>0</v>
      </c>
      <c r="AE82" s="20">
        <f>IFERROR(VLOOKUP(AD82,PointsTable[],2,FALSE),0)</f>
        <v>0</v>
      </c>
      <c r="AF82" s="20">
        <f>IFERROR(VLOOKUP(AthListMen[[#This Row],[CARD]],resres0140[],2,FALSE),0)</f>
        <v>0</v>
      </c>
      <c r="AG82" s="20">
        <f>IFERROR(VLOOKUP(AF82,PointsTable[],2,FALSE),0)</f>
        <v>0</v>
      </c>
      <c r="AH82" s="20">
        <f>IFERROR(VLOOKUP(AthListMen[[#This Row],[CARD]],resres0141[],2,FALSE),0)</f>
        <v>0</v>
      </c>
      <c r="AI82" s="21">
        <f>IFERROR(VLOOKUP(AH82,PointsTable[],2,FALSE),0)</f>
        <v>0</v>
      </c>
    </row>
    <row r="83" spans="1:35" ht="18.75" x14ac:dyDescent="0.3">
      <c r="A83" s="11">
        <v>80</v>
      </c>
      <c r="B83">
        <v>76013</v>
      </c>
      <c r="C83" t="s">
        <v>336</v>
      </c>
      <c r="D83" t="s">
        <v>337</v>
      </c>
      <c r="E83" t="s">
        <v>214</v>
      </c>
      <c r="F83">
        <v>2000</v>
      </c>
      <c r="G83" s="26">
        <f>SUM(I83,K83,M83,O83,Q83,S83,U83,W83,Y83,AA83,AC83,AE83,AG83,AI83)</f>
        <v>0</v>
      </c>
      <c r="H83" s="19">
        <f>IFERROR(VLOOKUP(AthListMen[[#This Row],[CARD]],resres0095[],2,FALSE),0)</f>
        <v>0</v>
      </c>
      <c r="I83" s="20">
        <f>IFERROR(VLOOKUP(H83,PointsTable[],2,FALSE),0)</f>
        <v>0</v>
      </c>
      <c r="J83" s="20">
        <f>IFERROR(VLOOKUP(AthListMen[[#This Row],[CARD]],resres0096[],2,FALSE),0)</f>
        <v>0</v>
      </c>
      <c r="K83" s="20">
        <f>IFERROR(VLOOKUP(J83,PointsTable[],2,FALSE),0)</f>
        <v>0</v>
      </c>
      <c r="L83" s="20">
        <f>IFERROR(VLOOKUP(AthListMen[[#This Row],[CARD]],resres0296[],2,FALSE),0)</f>
        <v>0</v>
      </c>
      <c r="M83" s="20">
        <f>IFERROR(VLOOKUP(L83,PointsTable[],2,FALSE),0)</f>
        <v>0</v>
      </c>
      <c r="N83" s="20">
        <f>IFERROR(VLOOKUP(AthListMen[[#This Row],[CARD]],resres0097[],2,FALSE),0)</f>
        <v>0</v>
      </c>
      <c r="O83" s="21">
        <f>IFERROR(VLOOKUP(N83,PointsTable[],2,FALSE),0)</f>
        <v>0</v>
      </c>
      <c r="P83" s="19">
        <f>IFERROR(VLOOKUP(AthListMen[[#This Row],[CARD]],resres0113[],2,FALSE),0)</f>
        <v>0</v>
      </c>
      <c r="Q83" s="20">
        <f>IFERROR(VLOOKUP(P83,PointsTable[],2,FALSE),0)</f>
        <v>0</v>
      </c>
      <c r="R83" s="20">
        <f>IFERROR(VLOOKUP(AthListMen[[#This Row],[CARD]],resres0114[],2,FALSE),0)</f>
        <v>0</v>
      </c>
      <c r="S83" s="21">
        <f>IFERROR(VLOOKUP(R83,PointsTable[],2,FALSE),0)</f>
        <v>0</v>
      </c>
      <c r="T83" s="19">
        <f>IFERROR(VLOOKUP(AthListMen[[#This Row],[CARD]],resres0119[],2,FALSE),0)</f>
        <v>0</v>
      </c>
      <c r="U83" s="20">
        <f>IFERROR(VLOOKUP(T83,PointsTable[],2,FALSE),0)</f>
        <v>0</v>
      </c>
      <c r="V83" s="20">
        <f>IFERROR(VLOOKUP(AthListMen[[#This Row],[CARD]],resres0120[],2,FALSE),0)</f>
        <v>0</v>
      </c>
      <c r="W83" s="20">
        <f>IFERROR(VLOOKUP(V83,PointsTable[],2,FALSE),0)</f>
        <v>0</v>
      </c>
      <c r="X83" s="20">
        <f>IFERROR(VLOOKUP(AthListMen[[#This Row],[CARD]],resres0121[],2,FALSE),0)</f>
        <v>0</v>
      </c>
      <c r="Y83" s="20">
        <f>IFERROR(VLOOKUP(X83,PointsTable[],2,FALSE),0)</f>
        <v>0</v>
      </c>
      <c r="Z83" s="20">
        <f>IFERROR(VLOOKUP(AthListMen[[#This Row],[CARD]],resres0122[],2,FALSE),0)</f>
        <v>0</v>
      </c>
      <c r="AA83" s="20">
        <f>IFERROR(VLOOKUP(Z83,PointsTable[],2,FALSE),0)</f>
        <v>0</v>
      </c>
      <c r="AB83" s="20">
        <f>IFERROR(VLOOKUP(AthListMen[[#This Row],[CARD]],resres0123[],2,FALSE),0)</f>
        <v>0</v>
      </c>
      <c r="AC83" s="21">
        <f>IFERROR(VLOOKUP(AB83,PointsTable[],2,FALSE),0)</f>
        <v>0</v>
      </c>
      <c r="AD83" s="20">
        <f>IFERROR(VLOOKUP(AthListMen[[#This Row],[CARD]],resres0139[],2,FALSE),0)</f>
        <v>0</v>
      </c>
      <c r="AE83" s="20">
        <f>IFERROR(VLOOKUP(AD83,PointsTable[],2,FALSE),0)</f>
        <v>0</v>
      </c>
      <c r="AF83" s="20">
        <f>IFERROR(VLOOKUP(AthListMen[[#This Row],[CARD]],resres0140[],2,FALSE),0)</f>
        <v>0</v>
      </c>
      <c r="AG83" s="20">
        <f>IFERROR(VLOOKUP(AF83,PointsTable[],2,FALSE),0)</f>
        <v>0</v>
      </c>
      <c r="AH83" s="20">
        <f>IFERROR(VLOOKUP(AthListMen[[#This Row],[CARD]],resres0141[],2,FALSE),0)</f>
        <v>0</v>
      </c>
      <c r="AI83" s="21">
        <f>IFERROR(VLOOKUP(AH83,PointsTable[],2,FALSE),0)</f>
        <v>0</v>
      </c>
    </row>
    <row r="84" spans="1:35" ht="18.75" x14ac:dyDescent="0.3">
      <c r="A84" s="11">
        <v>81</v>
      </c>
      <c r="B84">
        <v>84394</v>
      </c>
      <c r="C84" t="s">
        <v>296</v>
      </c>
      <c r="D84" t="s">
        <v>297</v>
      </c>
      <c r="E84" t="s">
        <v>208</v>
      </c>
      <c r="F84">
        <v>2000</v>
      </c>
      <c r="G84" s="26">
        <f>SUM(I84,K84,M84,O84,Q84,S84,U84,W84,Y84,AA84,AC84,AE84,AG84,AI84)</f>
        <v>0</v>
      </c>
      <c r="H84" s="19">
        <f>IFERROR(VLOOKUP(AthListMen[[#This Row],[CARD]],resres0095[],2,FALSE),0)</f>
        <v>0</v>
      </c>
      <c r="I84" s="20">
        <f>IFERROR(VLOOKUP(H84,PointsTable[],2,FALSE),0)</f>
        <v>0</v>
      </c>
      <c r="J84" s="20">
        <f>IFERROR(VLOOKUP(AthListMen[[#This Row],[CARD]],resres0096[],2,FALSE),0)</f>
        <v>0</v>
      </c>
      <c r="K84" s="20">
        <f>IFERROR(VLOOKUP(J84,PointsTable[],2,FALSE),0)</f>
        <v>0</v>
      </c>
      <c r="L84" s="20">
        <f>IFERROR(VLOOKUP(AthListMen[[#This Row],[CARD]],resres0296[],2,FALSE),0)</f>
        <v>0</v>
      </c>
      <c r="M84" s="20">
        <f>IFERROR(VLOOKUP(L84,PointsTable[],2,FALSE),0)</f>
        <v>0</v>
      </c>
      <c r="N84" s="20">
        <f>IFERROR(VLOOKUP(AthListMen[[#This Row],[CARD]],resres0097[],2,FALSE),0)</f>
        <v>0</v>
      </c>
      <c r="O84" s="21">
        <f>IFERROR(VLOOKUP(N84,PointsTable[],2,FALSE),0)</f>
        <v>0</v>
      </c>
      <c r="P84" s="19">
        <f>IFERROR(VLOOKUP(AthListMen[[#This Row],[CARD]],resres0113[],2,FALSE),0)</f>
        <v>0</v>
      </c>
      <c r="Q84" s="20">
        <f>IFERROR(VLOOKUP(P84,PointsTable[],2,FALSE),0)</f>
        <v>0</v>
      </c>
      <c r="R84" s="20">
        <f>IFERROR(VLOOKUP(AthListMen[[#This Row],[CARD]],resres0114[],2,FALSE),0)</f>
        <v>0</v>
      </c>
      <c r="S84" s="21">
        <f>IFERROR(VLOOKUP(R84,PointsTable[],2,FALSE),0)</f>
        <v>0</v>
      </c>
      <c r="T84" s="19">
        <f>IFERROR(VLOOKUP(AthListMen[[#This Row],[CARD]],resres0119[],2,FALSE),0)</f>
        <v>0</v>
      </c>
      <c r="U84" s="20">
        <f>IFERROR(VLOOKUP(T84,PointsTable[],2,FALSE),0)</f>
        <v>0</v>
      </c>
      <c r="V84" s="20">
        <f>IFERROR(VLOOKUP(AthListMen[[#This Row],[CARD]],resres0120[],2,FALSE),0)</f>
        <v>0</v>
      </c>
      <c r="W84" s="20">
        <f>IFERROR(VLOOKUP(V84,PointsTable[],2,FALSE),0)</f>
        <v>0</v>
      </c>
      <c r="X84" s="20">
        <f>IFERROR(VLOOKUP(AthListMen[[#This Row],[CARD]],resres0121[],2,FALSE),0)</f>
        <v>0</v>
      </c>
      <c r="Y84" s="20">
        <f>IFERROR(VLOOKUP(X84,PointsTable[],2,FALSE),0)</f>
        <v>0</v>
      </c>
      <c r="Z84" s="20">
        <f>IFERROR(VLOOKUP(AthListMen[[#This Row],[CARD]],resres0122[],2,FALSE),0)</f>
        <v>0</v>
      </c>
      <c r="AA84" s="20">
        <f>IFERROR(VLOOKUP(Z84,PointsTable[],2,FALSE),0)</f>
        <v>0</v>
      </c>
      <c r="AB84" s="20">
        <f>IFERROR(VLOOKUP(AthListMen[[#This Row],[CARD]],resres0123[],2,FALSE),0)</f>
        <v>0</v>
      </c>
      <c r="AC84" s="21">
        <f>IFERROR(VLOOKUP(AB84,PointsTable[],2,FALSE),0)</f>
        <v>0</v>
      </c>
      <c r="AD84" s="20">
        <f>IFERROR(VLOOKUP(AthListMen[[#This Row],[CARD]],resres0139[],2,FALSE),0)</f>
        <v>0</v>
      </c>
      <c r="AE84" s="20">
        <f>IFERROR(VLOOKUP(AD84,PointsTable[],2,FALSE),0)</f>
        <v>0</v>
      </c>
      <c r="AF84" s="20">
        <f>IFERROR(VLOOKUP(AthListMen[[#This Row],[CARD]],resres0140[],2,FALSE),0)</f>
        <v>0</v>
      </c>
      <c r="AG84" s="20">
        <f>IFERROR(VLOOKUP(AF84,PointsTable[],2,FALSE),0)</f>
        <v>0</v>
      </c>
      <c r="AH84" s="20">
        <f>IFERROR(VLOOKUP(AthListMen[[#This Row],[CARD]],resres0141[],2,FALSE),0)</f>
        <v>0</v>
      </c>
      <c r="AI84" s="21">
        <f>IFERROR(VLOOKUP(AH84,PointsTable[],2,FALSE),0)</f>
        <v>0</v>
      </c>
    </row>
    <row r="85" spans="1:35" ht="18.75" x14ac:dyDescent="0.3">
      <c r="A85" s="11">
        <v>82</v>
      </c>
      <c r="B85">
        <v>64995</v>
      </c>
      <c r="C85" t="s">
        <v>203</v>
      </c>
      <c r="D85" t="s">
        <v>204</v>
      </c>
      <c r="E85" t="s">
        <v>205</v>
      </c>
      <c r="F85">
        <v>2000</v>
      </c>
      <c r="G85" s="26">
        <f>SUM(I85,K85,M85,O85,Q85,S85,U85,W85,Y85,AA85,AC85,AE85,AG85,AI85)</f>
        <v>0</v>
      </c>
      <c r="H85" s="19">
        <f>IFERROR(VLOOKUP(AthListMen[[#This Row],[CARD]],resres0095[],2,FALSE),0)</f>
        <v>0</v>
      </c>
      <c r="I85" s="20">
        <f>IFERROR(VLOOKUP(H85,PointsTable[],2,FALSE),0)</f>
        <v>0</v>
      </c>
      <c r="J85" s="20">
        <f>IFERROR(VLOOKUP(AthListMen[[#This Row],[CARD]],resres0096[],2,FALSE),0)</f>
        <v>0</v>
      </c>
      <c r="K85" s="20">
        <f>IFERROR(VLOOKUP(J85,PointsTable[],2,FALSE),0)</f>
        <v>0</v>
      </c>
      <c r="L85" s="20">
        <f>IFERROR(VLOOKUP(AthListMen[[#This Row],[CARD]],resres0296[],2,FALSE),0)</f>
        <v>0</v>
      </c>
      <c r="M85" s="20">
        <f>IFERROR(VLOOKUP(L85,PointsTable[],2,FALSE),0)</f>
        <v>0</v>
      </c>
      <c r="N85" s="20">
        <f>IFERROR(VLOOKUP(AthListMen[[#This Row],[CARD]],resres0097[],2,FALSE),0)</f>
        <v>0</v>
      </c>
      <c r="O85" s="21">
        <f>IFERROR(VLOOKUP(N85,PointsTable[],2,FALSE),0)</f>
        <v>0</v>
      </c>
      <c r="P85" s="19">
        <f>IFERROR(VLOOKUP(AthListMen[[#This Row],[CARD]],resres0113[],2,FALSE),0)</f>
        <v>0</v>
      </c>
      <c r="Q85" s="20">
        <f>IFERROR(VLOOKUP(P85,PointsTable[],2,FALSE),0)</f>
        <v>0</v>
      </c>
      <c r="R85" s="20">
        <f>IFERROR(VLOOKUP(AthListMen[[#This Row],[CARD]],resres0114[],2,FALSE),0)</f>
        <v>0</v>
      </c>
      <c r="S85" s="21">
        <f>IFERROR(VLOOKUP(R85,PointsTable[],2,FALSE),0)</f>
        <v>0</v>
      </c>
      <c r="T85" s="19">
        <f>IFERROR(VLOOKUP(AthListMen[[#This Row],[CARD]],resres0119[],2,FALSE),0)</f>
        <v>0</v>
      </c>
      <c r="U85" s="20">
        <f>IFERROR(VLOOKUP(T85,PointsTable[],2,FALSE),0)</f>
        <v>0</v>
      </c>
      <c r="V85" s="20">
        <f>IFERROR(VLOOKUP(AthListMen[[#This Row],[CARD]],resres0120[],2,FALSE),0)</f>
        <v>0</v>
      </c>
      <c r="W85" s="20">
        <f>IFERROR(VLOOKUP(V85,PointsTable[],2,FALSE),0)</f>
        <v>0</v>
      </c>
      <c r="X85" s="20">
        <f>IFERROR(VLOOKUP(AthListMen[[#This Row],[CARD]],resres0121[],2,FALSE),0)</f>
        <v>0</v>
      </c>
      <c r="Y85" s="20">
        <f>IFERROR(VLOOKUP(X85,PointsTable[],2,FALSE),0)</f>
        <v>0</v>
      </c>
      <c r="Z85" s="20">
        <f>IFERROR(VLOOKUP(AthListMen[[#This Row],[CARD]],resres0122[],2,FALSE),0)</f>
        <v>0</v>
      </c>
      <c r="AA85" s="20">
        <f>IFERROR(VLOOKUP(Z85,PointsTable[],2,FALSE),0)</f>
        <v>0</v>
      </c>
      <c r="AB85" s="20">
        <f>IFERROR(VLOOKUP(AthListMen[[#This Row],[CARD]],resres0123[],2,FALSE),0)</f>
        <v>0</v>
      </c>
      <c r="AC85" s="21">
        <f>IFERROR(VLOOKUP(AB85,PointsTable[],2,FALSE),0)</f>
        <v>0</v>
      </c>
      <c r="AD85" s="20">
        <f>IFERROR(VLOOKUP(AthListMen[[#This Row],[CARD]],resres0139[],2,FALSE),0)</f>
        <v>0</v>
      </c>
      <c r="AE85" s="20">
        <f>IFERROR(VLOOKUP(AD85,PointsTable[],2,FALSE),0)</f>
        <v>0</v>
      </c>
      <c r="AF85" s="20">
        <f>IFERROR(VLOOKUP(AthListMen[[#This Row],[CARD]],resres0140[],2,FALSE),0)</f>
        <v>0</v>
      </c>
      <c r="AG85" s="20">
        <f>IFERROR(VLOOKUP(AF85,PointsTable[],2,FALSE),0)</f>
        <v>0</v>
      </c>
      <c r="AH85" s="20">
        <f>IFERROR(VLOOKUP(AthListMen[[#This Row],[CARD]],resres0141[],2,FALSE),0)</f>
        <v>0</v>
      </c>
      <c r="AI85" s="21">
        <f>IFERROR(VLOOKUP(AH85,PointsTable[],2,FALSE),0)</f>
        <v>0</v>
      </c>
    </row>
    <row r="86" spans="1:35" ht="18.75" x14ac:dyDescent="0.3">
      <c r="A86" s="11">
        <v>83</v>
      </c>
      <c r="B86">
        <v>71556</v>
      </c>
      <c r="C86" t="s">
        <v>186</v>
      </c>
      <c r="D86" t="s">
        <v>187</v>
      </c>
      <c r="E86" t="s">
        <v>188</v>
      </c>
      <c r="F86">
        <v>1999</v>
      </c>
      <c r="G86" s="26">
        <f>SUM(I86,K86,M86,O86,Q86,S86,U86,W86,Y86,AA86,AC86,AE86,AG86,AI86)</f>
        <v>0</v>
      </c>
      <c r="H86" s="19">
        <f>IFERROR(VLOOKUP(AthListMen[[#This Row],[CARD]],resres0095[],2,FALSE),0)</f>
        <v>0</v>
      </c>
      <c r="I86" s="20">
        <f>IFERROR(VLOOKUP(H86,PointsTable[],2,FALSE),0)</f>
        <v>0</v>
      </c>
      <c r="J86" s="20">
        <f>IFERROR(VLOOKUP(AthListMen[[#This Row],[CARD]],resres0096[],2,FALSE),0)</f>
        <v>0</v>
      </c>
      <c r="K86" s="20">
        <f>IFERROR(VLOOKUP(J86,PointsTable[],2,FALSE),0)</f>
        <v>0</v>
      </c>
      <c r="L86" s="20">
        <f>IFERROR(VLOOKUP(AthListMen[[#This Row],[CARD]],resres0296[],2,FALSE),0)</f>
        <v>0</v>
      </c>
      <c r="M86" s="20">
        <f>IFERROR(VLOOKUP(L86,PointsTable[],2,FALSE),0)</f>
        <v>0</v>
      </c>
      <c r="N86" s="20">
        <f>IFERROR(VLOOKUP(AthListMen[[#This Row],[CARD]],resres0097[],2,FALSE),0)</f>
        <v>0</v>
      </c>
      <c r="O86" s="21">
        <f>IFERROR(VLOOKUP(N86,PointsTable[],2,FALSE),0)</f>
        <v>0</v>
      </c>
      <c r="P86" s="19">
        <f>IFERROR(VLOOKUP(AthListMen[[#This Row],[CARD]],resres0113[],2,FALSE),0)</f>
        <v>0</v>
      </c>
      <c r="Q86" s="20">
        <f>IFERROR(VLOOKUP(P86,PointsTable[],2,FALSE),0)</f>
        <v>0</v>
      </c>
      <c r="R86" s="20">
        <f>IFERROR(VLOOKUP(AthListMen[[#This Row],[CARD]],resres0114[],2,FALSE),0)</f>
        <v>0</v>
      </c>
      <c r="S86" s="21">
        <f>IFERROR(VLOOKUP(R86,PointsTable[],2,FALSE),0)</f>
        <v>0</v>
      </c>
      <c r="T86" s="19">
        <f>IFERROR(VLOOKUP(AthListMen[[#This Row],[CARD]],resres0119[],2,FALSE),0)</f>
        <v>0</v>
      </c>
      <c r="U86" s="20">
        <f>IFERROR(VLOOKUP(T86,PointsTable[],2,FALSE),0)</f>
        <v>0</v>
      </c>
      <c r="V86" s="20">
        <f>IFERROR(VLOOKUP(AthListMen[[#This Row],[CARD]],resres0120[],2,FALSE),0)</f>
        <v>0</v>
      </c>
      <c r="W86" s="20">
        <f>IFERROR(VLOOKUP(V86,PointsTable[],2,FALSE),0)</f>
        <v>0</v>
      </c>
      <c r="X86" s="20">
        <f>IFERROR(VLOOKUP(AthListMen[[#This Row],[CARD]],resres0121[],2,FALSE),0)</f>
        <v>0</v>
      </c>
      <c r="Y86" s="20">
        <f>IFERROR(VLOOKUP(X86,PointsTable[],2,FALSE),0)</f>
        <v>0</v>
      </c>
      <c r="Z86" s="20">
        <f>IFERROR(VLOOKUP(AthListMen[[#This Row],[CARD]],resres0122[],2,FALSE),0)</f>
        <v>0</v>
      </c>
      <c r="AA86" s="20">
        <f>IFERROR(VLOOKUP(Z86,PointsTable[],2,FALSE),0)</f>
        <v>0</v>
      </c>
      <c r="AB86" s="20">
        <f>IFERROR(VLOOKUP(AthListMen[[#This Row],[CARD]],resres0123[],2,FALSE),0)</f>
        <v>0</v>
      </c>
      <c r="AC86" s="21">
        <f>IFERROR(VLOOKUP(AB86,PointsTable[],2,FALSE),0)</f>
        <v>0</v>
      </c>
      <c r="AD86" s="20">
        <f>IFERROR(VLOOKUP(AthListMen[[#This Row],[CARD]],resres0139[],2,FALSE),0)</f>
        <v>0</v>
      </c>
      <c r="AE86" s="20">
        <f>IFERROR(VLOOKUP(AD86,PointsTable[],2,FALSE),0)</f>
        <v>0</v>
      </c>
      <c r="AF86" s="20">
        <f>IFERROR(VLOOKUP(AthListMen[[#This Row],[CARD]],resres0140[],2,FALSE),0)</f>
        <v>0</v>
      </c>
      <c r="AG86" s="20">
        <f>IFERROR(VLOOKUP(AF86,PointsTable[],2,FALSE),0)</f>
        <v>0</v>
      </c>
      <c r="AH86" s="20">
        <f>IFERROR(VLOOKUP(AthListMen[[#This Row],[CARD]],resres0141[],2,FALSE),0)</f>
        <v>0</v>
      </c>
      <c r="AI86" s="21">
        <f>IFERROR(VLOOKUP(AH86,PointsTable[],2,FALSE),0)</f>
        <v>0</v>
      </c>
    </row>
    <row r="87" spans="1:35" ht="18.75" x14ac:dyDescent="0.3">
      <c r="A87" s="11">
        <v>84</v>
      </c>
      <c r="B87">
        <v>77856</v>
      </c>
      <c r="C87" t="s">
        <v>223</v>
      </c>
      <c r="D87" t="s">
        <v>224</v>
      </c>
      <c r="E87" t="s">
        <v>208</v>
      </c>
      <c r="F87">
        <v>1999</v>
      </c>
      <c r="G87" s="26">
        <f>SUM(I87,K87,M87,O87,Q87,S87,U87,W87,Y87,AA87,AC87,AE87,AG87,AI87)</f>
        <v>0</v>
      </c>
      <c r="H87" s="19">
        <f>IFERROR(VLOOKUP(AthListMen[[#This Row],[CARD]],resres0095[],2,FALSE),0)</f>
        <v>0</v>
      </c>
      <c r="I87" s="20">
        <f>IFERROR(VLOOKUP(H87,PointsTable[],2,FALSE),0)</f>
        <v>0</v>
      </c>
      <c r="J87" s="20">
        <f>IFERROR(VLOOKUP(AthListMen[[#This Row],[CARD]],resres0096[],2,FALSE),0)</f>
        <v>0</v>
      </c>
      <c r="K87" s="20">
        <f>IFERROR(VLOOKUP(J87,PointsTable[],2,FALSE),0)</f>
        <v>0</v>
      </c>
      <c r="L87" s="20">
        <f>IFERROR(VLOOKUP(AthListMen[[#This Row],[CARD]],resres0296[],2,FALSE),0)</f>
        <v>0</v>
      </c>
      <c r="M87" s="20">
        <f>IFERROR(VLOOKUP(L87,PointsTable[],2,FALSE),0)</f>
        <v>0</v>
      </c>
      <c r="N87" s="20">
        <f>IFERROR(VLOOKUP(AthListMen[[#This Row],[CARD]],resres0097[],2,FALSE),0)</f>
        <v>0</v>
      </c>
      <c r="O87" s="21">
        <f>IFERROR(VLOOKUP(N87,PointsTable[],2,FALSE),0)</f>
        <v>0</v>
      </c>
      <c r="P87" s="19">
        <f>IFERROR(VLOOKUP(AthListMen[[#This Row],[CARD]],resres0113[],2,FALSE),0)</f>
        <v>0</v>
      </c>
      <c r="Q87" s="20">
        <f>IFERROR(VLOOKUP(P87,PointsTable[],2,FALSE),0)</f>
        <v>0</v>
      </c>
      <c r="R87" s="20">
        <f>IFERROR(VLOOKUP(AthListMen[[#This Row],[CARD]],resres0114[],2,FALSE),0)</f>
        <v>0</v>
      </c>
      <c r="S87" s="21">
        <f>IFERROR(VLOOKUP(R87,PointsTable[],2,FALSE),0)</f>
        <v>0</v>
      </c>
      <c r="T87" s="19">
        <f>IFERROR(VLOOKUP(AthListMen[[#This Row],[CARD]],resres0119[],2,FALSE),0)</f>
        <v>0</v>
      </c>
      <c r="U87" s="20">
        <f>IFERROR(VLOOKUP(T87,PointsTable[],2,FALSE),0)</f>
        <v>0</v>
      </c>
      <c r="V87" s="20">
        <f>IFERROR(VLOOKUP(AthListMen[[#This Row],[CARD]],resres0120[],2,FALSE),0)</f>
        <v>0</v>
      </c>
      <c r="W87" s="20">
        <f>IFERROR(VLOOKUP(V87,PointsTable[],2,FALSE),0)</f>
        <v>0</v>
      </c>
      <c r="X87" s="20">
        <f>IFERROR(VLOOKUP(AthListMen[[#This Row],[CARD]],resres0121[],2,FALSE),0)</f>
        <v>0</v>
      </c>
      <c r="Y87" s="20">
        <f>IFERROR(VLOOKUP(X87,PointsTable[],2,FALSE),0)</f>
        <v>0</v>
      </c>
      <c r="Z87" s="20">
        <f>IFERROR(VLOOKUP(AthListMen[[#This Row],[CARD]],resres0122[],2,FALSE),0)</f>
        <v>0</v>
      </c>
      <c r="AA87" s="20">
        <f>IFERROR(VLOOKUP(Z87,PointsTable[],2,FALSE),0)</f>
        <v>0</v>
      </c>
      <c r="AB87" s="20">
        <f>IFERROR(VLOOKUP(AthListMen[[#This Row],[CARD]],resres0123[],2,FALSE),0)</f>
        <v>0</v>
      </c>
      <c r="AC87" s="21">
        <f>IFERROR(VLOOKUP(AB87,PointsTable[],2,FALSE),0)</f>
        <v>0</v>
      </c>
      <c r="AD87" s="20">
        <f>IFERROR(VLOOKUP(AthListMen[[#This Row],[CARD]],resres0139[],2,FALSE),0)</f>
        <v>0</v>
      </c>
      <c r="AE87" s="20">
        <f>IFERROR(VLOOKUP(AD87,PointsTable[],2,FALSE),0)</f>
        <v>0</v>
      </c>
      <c r="AF87" s="20">
        <f>IFERROR(VLOOKUP(AthListMen[[#This Row],[CARD]],resres0140[],2,FALSE),0)</f>
        <v>0</v>
      </c>
      <c r="AG87" s="20">
        <f>IFERROR(VLOOKUP(AF87,PointsTable[],2,FALSE),0)</f>
        <v>0</v>
      </c>
      <c r="AH87" s="20">
        <f>IFERROR(VLOOKUP(AthListMen[[#This Row],[CARD]],resres0141[],2,FALSE),0)</f>
        <v>0</v>
      </c>
      <c r="AI87" s="21">
        <f>IFERROR(VLOOKUP(AH87,PointsTable[],2,FALSE),0)</f>
        <v>0</v>
      </c>
    </row>
    <row r="88" spans="1:35" ht="18.75" x14ac:dyDescent="0.3">
      <c r="A88" s="11">
        <v>85</v>
      </c>
      <c r="B88">
        <v>65445</v>
      </c>
      <c r="C88" t="s">
        <v>265</v>
      </c>
      <c r="D88" t="s">
        <v>343</v>
      </c>
      <c r="E88" t="s">
        <v>211</v>
      </c>
      <c r="F88">
        <v>1999</v>
      </c>
      <c r="G88" s="26">
        <f>SUM(I88,K88,M88,O88,Q88,S88,U88,W88,Y88,AA88,AC88,AE88,AG88,AI88)</f>
        <v>0</v>
      </c>
      <c r="H88" s="19">
        <f>IFERROR(VLOOKUP(AthListMen[[#This Row],[CARD]],resres0095[],2,FALSE),0)</f>
        <v>0</v>
      </c>
      <c r="I88" s="20">
        <f>IFERROR(VLOOKUP(H88,PointsTable[],2,FALSE),0)</f>
        <v>0</v>
      </c>
      <c r="J88" s="20">
        <f>IFERROR(VLOOKUP(AthListMen[[#This Row],[CARD]],resres0096[],2,FALSE),0)</f>
        <v>0</v>
      </c>
      <c r="K88" s="20">
        <f>IFERROR(VLOOKUP(J88,PointsTable[],2,FALSE),0)</f>
        <v>0</v>
      </c>
      <c r="L88" s="20">
        <f>IFERROR(VLOOKUP(AthListMen[[#This Row],[CARD]],resres0296[],2,FALSE),0)</f>
        <v>0</v>
      </c>
      <c r="M88" s="20">
        <f>IFERROR(VLOOKUP(L88,PointsTable[],2,FALSE),0)</f>
        <v>0</v>
      </c>
      <c r="N88" s="20">
        <f>IFERROR(VLOOKUP(AthListMen[[#This Row],[CARD]],resres0097[],2,FALSE),0)</f>
        <v>0</v>
      </c>
      <c r="O88" s="21">
        <f>IFERROR(VLOOKUP(N88,PointsTable[],2,FALSE),0)</f>
        <v>0</v>
      </c>
      <c r="P88" s="19">
        <f>IFERROR(VLOOKUP(AthListMen[[#This Row],[CARD]],resres0113[],2,FALSE),0)</f>
        <v>0</v>
      </c>
      <c r="Q88" s="20">
        <f>IFERROR(VLOOKUP(P88,PointsTable[],2,FALSE),0)</f>
        <v>0</v>
      </c>
      <c r="R88" s="20">
        <f>IFERROR(VLOOKUP(AthListMen[[#This Row],[CARD]],resres0114[],2,FALSE),0)</f>
        <v>0</v>
      </c>
      <c r="S88" s="21">
        <f>IFERROR(VLOOKUP(R88,PointsTable[],2,FALSE),0)</f>
        <v>0</v>
      </c>
      <c r="T88" s="19">
        <f>IFERROR(VLOOKUP(AthListMen[[#This Row],[CARD]],resres0119[],2,FALSE),0)</f>
        <v>0</v>
      </c>
      <c r="U88" s="20">
        <f>IFERROR(VLOOKUP(T88,PointsTable[],2,FALSE),0)</f>
        <v>0</v>
      </c>
      <c r="V88" s="20">
        <f>IFERROR(VLOOKUP(AthListMen[[#This Row],[CARD]],resres0120[],2,FALSE),0)</f>
        <v>0</v>
      </c>
      <c r="W88" s="20">
        <f>IFERROR(VLOOKUP(V88,PointsTable[],2,FALSE),0)</f>
        <v>0</v>
      </c>
      <c r="X88" s="20">
        <f>IFERROR(VLOOKUP(AthListMen[[#This Row],[CARD]],resres0121[],2,FALSE),0)</f>
        <v>0</v>
      </c>
      <c r="Y88" s="20">
        <f>IFERROR(VLOOKUP(X88,PointsTable[],2,FALSE),0)</f>
        <v>0</v>
      </c>
      <c r="Z88" s="20">
        <f>IFERROR(VLOOKUP(AthListMen[[#This Row],[CARD]],resres0122[],2,FALSE),0)</f>
        <v>0</v>
      </c>
      <c r="AA88" s="20">
        <f>IFERROR(VLOOKUP(Z88,PointsTable[],2,FALSE),0)</f>
        <v>0</v>
      </c>
      <c r="AB88" s="20">
        <f>IFERROR(VLOOKUP(AthListMen[[#This Row],[CARD]],resres0123[],2,FALSE),0)</f>
        <v>0</v>
      </c>
      <c r="AC88" s="21">
        <f>IFERROR(VLOOKUP(AB88,PointsTable[],2,FALSE),0)</f>
        <v>0</v>
      </c>
      <c r="AD88" s="20">
        <f>IFERROR(VLOOKUP(AthListMen[[#This Row],[CARD]],resres0139[],2,FALSE),0)</f>
        <v>0</v>
      </c>
      <c r="AE88" s="20">
        <f>IFERROR(VLOOKUP(AD88,PointsTable[],2,FALSE),0)</f>
        <v>0</v>
      </c>
      <c r="AF88" s="20">
        <f>IFERROR(VLOOKUP(AthListMen[[#This Row],[CARD]],resres0140[],2,FALSE),0)</f>
        <v>0</v>
      </c>
      <c r="AG88" s="20">
        <f>IFERROR(VLOOKUP(AF88,PointsTable[],2,FALSE),0)</f>
        <v>0</v>
      </c>
      <c r="AH88" s="20">
        <f>IFERROR(VLOOKUP(AthListMen[[#This Row],[CARD]],resres0141[],2,FALSE),0)</f>
        <v>0</v>
      </c>
      <c r="AI88" s="21">
        <f>IFERROR(VLOOKUP(AH88,PointsTable[],2,FALSE),0)</f>
        <v>0</v>
      </c>
    </row>
    <row r="89" spans="1:35" ht="18.75" x14ac:dyDescent="0.3">
      <c r="A89" s="11">
        <v>86</v>
      </c>
      <c r="B89">
        <v>84400</v>
      </c>
      <c r="C89" t="s">
        <v>279</v>
      </c>
      <c r="D89" t="s">
        <v>326</v>
      </c>
      <c r="E89" t="s">
        <v>205</v>
      </c>
      <c r="F89">
        <v>2000</v>
      </c>
      <c r="G89" s="26">
        <f>SUM(I89,K89,M89,O89,Q89,S89,U89,W89,Y89,AA89,AC89,AE89,AG89,AI89)</f>
        <v>0</v>
      </c>
      <c r="H89" s="19">
        <f>IFERROR(VLOOKUP(AthListMen[[#This Row],[CARD]],resres0095[],2,FALSE),0)</f>
        <v>0</v>
      </c>
      <c r="I89" s="20">
        <f>IFERROR(VLOOKUP(H89,PointsTable[],2,FALSE),0)</f>
        <v>0</v>
      </c>
      <c r="J89" s="20">
        <f>IFERROR(VLOOKUP(AthListMen[[#This Row],[CARD]],resres0096[],2,FALSE),0)</f>
        <v>0</v>
      </c>
      <c r="K89" s="20">
        <f>IFERROR(VLOOKUP(J89,PointsTable[],2,FALSE),0)</f>
        <v>0</v>
      </c>
      <c r="L89" s="20">
        <f>IFERROR(VLOOKUP(AthListMen[[#This Row],[CARD]],resres0296[],2,FALSE),0)</f>
        <v>0</v>
      </c>
      <c r="M89" s="20">
        <f>IFERROR(VLOOKUP(L89,PointsTable[],2,FALSE),0)</f>
        <v>0</v>
      </c>
      <c r="N89" s="20">
        <f>IFERROR(VLOOKUP(AthListMen[[#This Row],[CARD]],resres0097[],2,FALSE),0)</f>
        <v>0</v>
      </c>
      <c r="O89" s="21">
        <f>IFERROR(VLOOKUP(N89,PointsTable[],2,FALSE),0)</f>
        <v>0</v>
      </c>
      <c r="P89" s="19">
        <f>IFERROR(VLOOKUP(AthListMen[[#This Row],[CARD]],resres0113[],2,FALSE),0)</f>
        <v>0</v>
      </c>
      <c r="Q89" s="20">
        <f>IFERROR(VLOOKUP(P89,PointsTable[],2,FALSE),0)</f>
        <v>0</v>
      </c>
      <c r="R89" s="20">
        <f>IFERROR(VLOOKUP(AthListMen[[#This Row],[CARD]],resres0114[],2,FALSE),0)</f>
        <v>0</v>
      </c>
      <c r="S89" s="21">
        <f>IFERROR(VLOOKUP(R89,PointsTable[],2,FALSE),0)</f>
        <v>0</v>
      </c>
      <c r="T89" s="19">
        <f>IFERROR(VLOOKUP(AthListMen[[#This Row],[CARD]],resres0119[],2,FALSE),0)</f>
        <v>0</v>
      </c>
      <c r="U89" s="20">
        <f>IFERROR(VLOOKUP(T89,PointsTable[],2,FALSE),0)</f>
        <v>0</v>
      </c>
      <c r="V89" s="20">
        <f>IFERROR(VLOOKUP(AthListMen[[#This Row],[CARD]],resres0120[],2,FALSE),0)</f>
        <v>0</v>
      </c>
      <c r="W89" s="20">
        <f>IFERROR(VLOOKUP(V89,PointsTable[],2,FALSE),0)</f>
        <v>0</v>
      </c>
      <c r="X89" s="20">
        <f>IFERROR(VLOOKUP(AthListMen[[#This Row],[CARD]],resres0121[],2,FALSE),0)</f>
        <v>0</v>
      </c>
      <c r="Y89" s="20">
        <f>IFERROR(VLOOKUP(X89,PointsTable[],2,FALSE),0)</f>
        <v>0</v>
      </c>
      <c r="Z89" s="20">
        <f>IFERROR(VLOOKUP(AthListMen[[#This Row],[CARD]],resres0122[],2,FALSE),0)</f>
        <v>0</v>
      </c>
      <c r="AA89" s="20">
        <f>IFERROR(VLOOKUP(Z89,PointsTable[],2,FALSE),0)</f>
        <v>0</v>
      </c>
      <c r="AB89" s="20">
        <f>IFERROR(VLOOKUP(AthListMen[[#This Row],[CARD]],resres0123[],2,FALSE),0)</f>
        <v>0</v>
      </c>
      <c r="AC89" s="21">
        <f>IFERROR(VLOOKUP(AB89,PointsTable[],2,FALSE),0)</f>
        <v>0</v>
      </c>
      <c r="AD89" s="20">
        <f>IFERROR(VLOOKUP(AthListMen[[#This Row],[CARD]],resres0139[],2,FALSE),0)</f>
        <v>0</v>
      </c>
      <c r="AE89" s="20">
        <f>IFERROR(VLOOKUP(AD89,PointsTable[],2,FALSE),0)</f>
        <v>0</v>
      </c>
      <c r="AF89" s="20">
        <f>IFERROR(VLOOKUP(AthListMen[[#This Row],[CARD]],resres0140[],2,FALSE),0)</f>
        <v>0</v>
      </c>
      <c r="AG89" s="20">
        <f>IFERROR(VLOOKUP(AF89,PointsTable[],2,FALSE),0)</f>
        <v>0</v>
      </c>
      <c r="AH89" s="20">
        <f>IFERROR(VLOOKUP(AthListMen[[#This Row],[CARD]],resres0141[],2,FALSE),0)</f>
        <v>0</v>
      </c>
      <c r="AI89" s="21">
        <f>IFERROR(VLOOKUP(AH89,PointsTable[],2,FALSE),0)</f>
        <v>0</v>
      </c>
    </row>
    <row r="90" spans="1:35" ht="18.75" x14ac:dyDescent="0.3">
      <c r="A90" s="11">
        <v>87</v>
      </c>
      <c r="B90">
        <v>70141</v>
      </c>
      <c r="C90" t="s">
        <v>281</v>
      </c>
      <c r="D90" t="s">
        <v>282</v>
      </c>
      <c r="E90" t="s">
        <v>217</v>
      </c>
      <c r="F90">
        <v>2000</v>
      </c>
      <c r="G90" s="26">
        <f>SUM(I90,K90,M90,O90,Q90,S90,U90,W90,Y90,AA90,AC90,AE90,AG90,AI90)</f>
        <v>0</v>
      </c>
      <c r="H90" s="19">
        <f>IFERROR(VLOOKUP(AthListMen[[#This Row],[CARD]],resres0095[],2,FALSE),0)</f>
        <v>0</v>
      </c>
      <c r="I90" s="20">
        <f>IFERROR(VLOOKUP(H90,PointsTable[],2,FALSE),0)</f>
        <v>0</v>
      </c>
      <c r="J90" s="20">
        <f>IFERROR(VLOOKUP(AthListMen[[#This Row],[CARD]],resres0096[],2,FALSE),0)</f>
        <v>0</v>
      </c>
      <c r="K90" s="20">
        <f>IFERROR(VLOOKUP(J90,PointsTable[],2,FALSE),0)</f>
        <v>0</v>
      </c>
      <c r="L90" s="20">
        <f>IFERROR(VLOOKUP(AthListMen[[#This Row],[CARD]],resres0296[],2,FALSE),0)</f>
        <v>0</v>
      </c>
      <c r="M90" s="20">
        <f>IFERROR(VLOOKUP(L90,PointsTable[],2,FALSE),0)</f>
        <v>0</v>
      </c>
      <c r="N90" s="20">
        <f>IFERROR(VLOOKUP(AthListMen[[#This Row],[CARD]],resres0097[],2,FALSE),0)</f>
        <v>0</v>
      </c>
      <c r="O90" s="21">
        <f>IFERROR(VLOOKUP(N90,PointsTable[],2,FALSE),0)</f>
        <v>0</v>
      </c>
      <c r="P90" s="19">
        <f>IFERROR(VLOOKUP(AthListMen[[#This Row],[CARD]],resres0113[],2,FALSE),0)</f>
        <v>0</v>
      </c>
      <c r="Q90" s="20">
        <f>IFERROR(VLOOKUP(P90,PointsTable[],2,FALSE),0)</f>
        <v>0</v>
      </c>
      <c r="R90" s="20">
        <f>IFERROR(VLOOKUP(AthListMen[[#This Row],[CARD]],resres0114[],2,FALSE),0)</f>
        <v>0</v>
      </c>
      <c r="S90" s="21">
        <f>IFERROR(VLOOKUP(R90,PointsTable[],2,FALSE),0)</f>
        <v>0</v>
      </c>
      <c r="T90" s="19">
        <f>IFERROR(VLOOKUP(AthListMen[[#This Row],[CARD]],resres0119[],2,FALSE),0)</f>
        <v>0</v>
      </c>
      <c r="U90" s="20">
        <f>IFERROR(VLOOKUP(T90,PointsTable[],2,FALSE),0)</f>
        <v>0</v>
      </c>
      <c r="V90" s="20">
        <f>IFERROR(VLOOKUP(AthListMen[[#This Row],[CARD]],resres0120[],2,FALSE),0)</f>
        <v>0</v>
      </c>
      <c r="W90" s="20">
        <f>IFERROR(VLOOKUP(V90,PointsTable[],2,FALSE),0)</f>
        <v>0</v>
      </c>
      <c r="X90" s="20">
        <f>IFERROR(VLOOKUP(AthListMen[[#This Row],[CARD]],resres0121[],2,FALSE),0)</f>
        <v>0</v>
      </c>
      <c r="Y90" s="20">
        <f>IFERROR(VLOOKUP(X90,PointsTable[],2,FALSE),0)</f>
        <v>0</v>
      </c>
      <c r="Z90" s="20">
        <f>IFERROR(VLOOKUP(AthListMen[[#This Row],[CARD]],resres0122[],2,FALSE),0)</f>
        <v>0</v>
      </c>
      <c r="AA90" s="20">
        <f>IFERROR(VLOOKUP(Z90,PointsTable[],2,FALSE),0)</f>
        <v>0</v>
      </c>
      <c r="AB90" s="20">
        <f>IFERROR(VLOOKUP(AthListMen[[#This Row],[CARD]],resres0123[],2,FALSE),0)</f>
        <v>0</v>
      </c>
      <c r="AC90" s="21">
        <f>IFERROR(VLOOKUP(AB90,PointsTable[],2,FALSE),0)</f>
        <v>0</v>
      </c>
      <c r="AD90" s="20">
        <f>IFERROR(VLOOKUP(AthListMen[[#This Row],[CARD]],resres0139[],2,FALSE),0)</f>
        <v>0</v>
      </c>
      <c r="AE90" s="20">
        <f>IFERROR(VLOOKUP(AD90,PointsTable[],2,FALSE),0)</f>
        <v>0</v>
      </c>
      <c r="AF90" s="20">
        <f>IFERROR(VLOOKUP(AthListMen[[#This Row],[CARD]],resres0140[],2,FALSE),0)</f>
        <v>0</v>
      </c>
      <c r="AG90" s="20">
        <f>IFERROR(VLOOKUP(AF90,PointsTable[],2,FALSE),0)</f>
        <v>0</v>
      </c>
      <c r="AH90" s="20">
        <f>IFERROR(VLOOKUP(AthListMen[[#This Row],[CARD]],resres0141[],2,FALSE),0)</f>
        <v>0</v>
      </c>
      <c r="AI90" s="21">
        <f>IFERROR(VLOOKUP(AH90,PointsTable[],2,FALSE),0)</f>
        <v>0</v>
      </c>
    </row>
    <row r="91" spans="1:35" ht="18.75" x14ac:dyDescent="0.3">
      <c r="A91" s="11">
        <v>88</v>
      </c>
      <c r="B91">
        <v>71774</v>
      </c>
      <c r="C91" t="s">
        <v>371</v>
      </c>
      <c r="D91" t="s">
        <v>372</v>
      </c>
      <c r="E91" t="s">
        <v>214</v>
      </c>
      <c r="F91">
        <v>2000</v>
      </c>
      <c r="G91" s="26">
        <f>SUM(I91,K91,M91,O91,Q91,S91,U91,W91,Y91,AA91,AC91,AE91,AG91,AI91)</f>
        <v>0</v>
      </c>
      <c r="H91" s="19">
        <f>IFERROR(VLOOKUP(AthListMen[[#This Row],[CARD]],resres0095[],2,FALSE),0)</f>
        <v>0</v>
      </c>
      <c r="I91" s="20">
        <f>IFERROR(VLOOKUP(H91,PointsTable[],2,FALSE),0)</f>
        <v>0</v>
      </c>
      <c r="J91" s="20">
        <f>IFERROR(VLOOKUP(AthListMen[[#This Row],[CARD]],resres0096[],2,FALSE),0)</f>
        <v>0</v>
      </c>
      <c r="K91" s="20">
        <f>IFERROR(VLOOKUP(J91,PointsTable[],2,FALSE),0)</f>
        <v>0</v>
      </c>
      <c r="L91" s="20">
        <f>IFERROR(VLOOKUP(AthListMen[[#This Row],[CARD]],resres0296[],2,FALSE),0)</f>
        <v>0</v>
      </c>
      <c r="M91" s="20">
        <f>IFERROR(VLOOKUP(L91,PointsTable[],2,FALSE),0)</f>
        <v>0</v>
      </c>
      <c r="N91" s="20">
        <f>IFERROR(VLOOKUP(AthListMen[[#This Row],[CARD]],resres0097[],2,FALSE),0)</f>
        <v>0</v>
      </c>
      <c r="O91" s="21">
        <f>IFERROR(VLOOKUP(N91,PointsTable[],2,FALSE),0)</f>
        <v>0</v>
      </c>
      <c r="P91" s="19">
        <f>IFERROR(VLOOKUP(AthListMen[[#This Row],[CARD]],resres0113[],2,FALSE),0)</f>
        <v>0</v>
      </c>
      <c r="Q91" s="20">
        <f>IFERROR(VLOOKUP(P91,PointsTable[],2,FALSE),0)</f>
        <v>0</v>
      </c>
      <c r="R91" s="20">
        <f>IFERROR(VLOOKUP(AthListMen[[#This Row],[CARD]],resres0114[],2,FALSE),0)</f>
        <v>0</v>
      </c>
      <c r="S91" s="21">
        <f>IFERROR(VLOOKUP(R91,PointsTable[],2,FALSE),0)</f>
        <v>0</v>
      </c>
      <c r="T91" s="19">
        <f>IFERROR(VLOOKUP(AthListMen[[#This Row],[CARD]],resres0119[],2,FALSE),0)</f>
        <v>0</v>
      </c>
      <c r="U91" s="20">
        <f>IFERROR(VLOOKUP(T91,PointsTable[],2,FALSE),0)</f>
        <v>0</v>
      </c>
      <c r="V91" s="20">
        <f>IFERROR(VLOOKUP(AthListMen[[#This Row],[CARD]],resres0120[],2,FALSE),0)</f>
        <v>0</v>
      </c>
      <c r="W91" s="20">
        <f>IFERROR(VLOOKUP(V91,PointsTable[],2,FALSE),0)</f>
        <v>0</v>
      </c>
      <c r="X91" s="20">
        <f>IFERROR(VLOOKUP(AthListMen[[#This Row],[CARD]],resres0121[],2,FALSE),0)</f>
        <v>0</v>
      </c>
      <c r="Y91" s="20">
        <f>IFERROR(VLOOKUP(X91,PointsTable[],2,FALSE),0)</f>
        <v>0</v>
      </c>
      <c r="Z91" s="20">
        <f>IFERROR(VLOOKUP(AthListMen[[#This Row],[CARD]],resres0122[],2,FALSE),0)</f>
        <v>0</v>
      </c>
      <c r="AA91" s="20">
        <f>IFERROR(VLOOKUP(Z91,PointsTable[],2,FALSE),0)</f>
        <v>0</v>
      </c>
      <c r="AB91" s="20">
        <f>IFERROR(VLOOKUP(AthListMen[[#This Row],[CARD]],resres0123[],2,FALSE),0)</f>
        <v>0</v>
      </c>
      <c r="AC91" s="21">
        <f>IFERROR(VLOOKUP(AB91,PointsTable[],2,FALSE),0)</f>
        <v>0</v>
      </c>
      <c r="AD91" s="20">
        <f>IFERROR(VLOOKUP(AthListMen[[#This Row],[CARD]],resres0139[],2,FALSE),0)</f>
        <v>0</v>
      </c>
      <c r="AE91" s="20">
        <f>IFERROR(VLOOKUP(AD91,PointsTable[],2,FALSE),0)</f>
        <v>0</v>
      </c>
      <c r="AF91" s="20">
        <f>IFERROR(VLOOKUP(AthListMen[[#This Row],[CARD]],resres0140[],2,FALSE),0)</f>
        <v>0</v>
      </c>
      <c r="AG91" s="20">
        <f>IFERROR(VLOOKUP(AF91,PointsTable[],2,FALSE),0)</f>
        <v>0</v>
      </c>
      <c r="AH91" s="20">
        <f>IFERROR(VLOOKUP(AthListMen[[#This Row],[CARD]],resres0141[],2,FALSE),0)</f>
        <v>0</v>
      </c>
      <c r="AI91" s="21">
        <f>IFERROR(VLOOKUP(AH91,PointsTable[],2,FALSE),0)</f>
        <v>0</v>
      </c>
    </row>
    <row r="92" spans="1:35" ht="18.75" x14ac:dyDescent="0.3">
      <c r="A92" s="11">
        <v>89</v>
      </c>
      <c r="B92">
        <v>82418</v>
      </c>
      <c r="C92" t="s">
        <v>285</v>
      </c>
      <c r="D92" t="s">
        <v>286</v>
      </c>
      <c r="E92" t="s">
        <v>185</v>
      </c>
      <c r="F92">
        <v>1999</v>
      </c>
      <c r="G92" s="26">
        <f>SUM(I92,K92,M92,O92,Q92,S92,U92,W92,Y92,AA92,AC92,AE92,AG92,AI92)</f>
        <v>0</v>
      </c>
      <c r="H92" s="19">
        <f>IFERROR(VLOOKUP(AthListMen[[#This Row],[CARD]],resres0095[],2,FALSE),0)</f>
        <v>0</v>
      </c>
      <c r="I92" s="20">
        <f>IFERROR(VLOOKUP(H92,PointsTable[],2,FALSE),0)</f>
        <v>0</v>
      </c>
      <c r="J92" s="20">
        <f>IFERROR(VLOOKUP(AthListMen[[#This Row],[CARD]],resres0096[],2,FALSE),0)</f>
        <v>0</v>
      </c>
      <c r="K92" s="20">
        <f>IFERROR(VLOOKUP(J92,PointsTable[],2,FALSE),0)</f>
        <v>0</v>
      </c>
      <c r="L92" s="20">
        <f>IFERROR(VLOOKUP(AthListMen[[#This Row],[CARD]],resres0296[],2,FALSE),0)</f>
        <v>0</v>
      </c>
      <c r="M92" s="20">
        <f>IFERROR(VLOOKUP(L92,PointsTable[],2,FALSE),0)</f>
        <v>0</v>
      </c>
      <c r="N92" s="20">
        <f>IFERROR(VLOOKUP(AthListMen[[#This Row],[CARD]],resres0097[],2,FALSE),0)</f>
        <v>0</v>
      </c>
      <c r="O92" s="21">
        <f>IFERROR(VLOOKUP(N92,PointsTable[],2,FALSE),0)</f>
        <v>0</v>
      </c>
      <c r="P92" s="19">
        <f>IFERROR(VLOOKUP(AthListMen[[#This Row],[CARD]],resres0113[],2,FALSE),0)</f>
        <v>0</v>
      </c>
      <c r="Q92" s="20">
        <f>IFERROR(VLOOKUP(P92,PointsTable[],2,FALSE),0)</f>
        <v>0</v>
      </c>
      <c r="R92" s="20">
        <f>IFERROR(VLOOKUP(AthListMen[[#This Row],[CARD]],resres0114[],2,FALSE),0)</f>
        <v>0</v>
      </c>
      <c r="S92" s="21">
        <f>IFERROR(VLOOKUP(R92,PointsTable[],2,FALSE),0)</f>
        <v>0</v>
      </c>
      <c r="T92" s="19">
        <f>IFERROR(VLOOKUP(AthListMen[[#This Row],[CARD]],resres0119[],2,FALSE),0)</f>
        <v>0</v>
      </c>
      <c r="U92" s="20">
        <f>IFERROR(VLOOKUP(T92,PointsTable[],2,FALSE),0)</f>
        <v>0</v>
      </c>
      <c r="V92" s="20">
        <f>IFERROR(VLOOKUP(AthListMen[[#This Row],[CARD]],resres0120[],2,FALSE),0)</f>
        <v>0</v>
      </c>
      <c r="W92" s="20">
        <f>IFERROR(VLOOKUP(V92,PointsTable[],2,FALSE),0)</f>
        <v>0</v>
      </c>
      <c r="X92" s="20">
        <f>IFERROR(VLOOKUP(AthListMen[[#This Row],[CARD]],resres0121[],2,FALSE),0)</f>
        <v>0</v>
      </c>
      <c r="Y92" s="20">
        <f>IFERROR(VLOOKUP(X92,PointsTable[],2,FALSE),0)</f>
        <v>0</v>
      </c>
      <c r="Z92" s="20">
        <f>IFERROR(VLOOKUP(AthListMen[[#This Row],[CARD]],resres0122[],2,FALSE),0)</f>
        <v>0</v>
      </c>
      <c r="AA92" s="20">
        <f>IFERROR(VLOOKUP(Z92,PointsTable[],2,FALSE),0)</f>
        <v>0</v>
      </c>
      <c r="AB92" s="20">
        <f>IFERROR(VLOOKUP(AthListMen[[#This Row],[CARD]],resres0123[],2,FALSE),0)</f>
        <v>0</v>
      </c>
      <c r="AC92" s="21">
        <f>IFERROR(VLOOKUP(AB92,PointsTable[],2,FALSE),0)</f>
        <v>0</v>
      </c>
      <c r="AD92" s="20">
        <f>IFERROR(VLOOKUP(AthListMen[[#This Row],[CARD]],resres0139[],2,FALSE),0)</f>
        <v>0</v>
      </c>
      <c r="AE92" s="20">
        <f>IFERROR(VLOOKUP(AD92,PointsTable[],2,FALSE),0)</f>
        <v>0</v>
      </c>
      <c r="AF92" s="20">
        <f>IFERROR(VLOOKUP(AthListMen[[#This Row],[CARD]],resres0140[],2,FALSE),0)</f>
        <v>0</v>
      </c>
      <c r="AG92" s="20">
        <f>IFERROR(VLOOKUP(AF92,PointsTable[],2,FALSE),0)</f>
        <v>0</v>
      </c>
      <c r="AH92" s="20">
        <f>IFERROR(VLOOKUP(AthListMen[[#This Row],[CARD]],resres0141[],2,FALSE),0)</f>
        <v>0</v>
      </c>
      <c r="AI92" s="21">
        <f>IFERROR(VLOOKUP(AH92,PointsTable[],2,FALSE),0)</f>
        <v>0</v>
      </c>
    </row>
    <row r="93" spans="1:35" ht="18.75" x14ac:dyDescent="0.3">
      <c r="A93" s="11">
        <v>90</v>
      </c>
      <c r="B93">
        <v>65541</v>
      </c>
      <c r="C93" t="s">
        <v>366</v>
      </c>
      <c r="D93" t="s">
        <v>367</v>
      </c>
      <c r="E93" t="s">
        <v>368</v>
      </c>
      <c r="F93">
        <v>1999</v>
      </c>
      <c r="G93" s="26">
        <f>SUM(I93,K93,M93,O93,Q93,S93,U93,W93,Y93,AA93,AC93,AE93,AG93,AI93)</f>
        <v>0</v>
      </c>
      <c r="H93" s="19">
        <f>IFERROR(VLOOKUP(AthListMen[[#This Row],[CARD]],resres0095[],2,FALSE),0)</f>
        <v>0</v>
      </c>
      <c r="I93" s="20">
        <f>IFERROR(VLOOKUP(H93,PointsTable[],2,FALSE),0)</f>
        <v>0</v>
      </c>
      <c r="J93" s="20">
        <f>IFERROR(VLOOKUP(AthListMen[[#This Row],[CARD]],resres0096[],2,FALSE),0)</f>
        <v>0</v>
      </c>
      <c r="K93" s="20">
        <f>IFERROR(VLOOKUP(J93,PointsTable[],2,FALSE),0)</f>
        <v>0</v>
      </c>
      <c r="L93" s="20">
        <f>IFERROR(VLOOKUP(AthListMen[[#This Row],[CARD]],resres0296[],2,FALSE),0)</f>
        <v>0</v>
      </c>
      <c r="M93" s="20">
        <f>IFERROR(VLOOKUP(L93,PointsTable[],2,FALSE),0)</f>
        <v>0</v>
      </c>
      <c r="N93" s="20">
        <f>IFERROR(VLOOKUP(AthListMen[[#This Row],[CARD]],resres0097[],2,FALSE),0)</f>
        <v>0</v>
      </c>
      <c r="O93" s="21">
        <f>IFERROR(VLOOKUP(N93,PointsTable[],2,FALSE),0)</f>
        <v>0</v>
      </c>
      <c r="P93" s="19">
        <f>IFERROR(VLOOKUP(AthListMen[[#This Row],[CARD]],resres0113[],2,FALSE),0)</f>
        <v>0</v>
      </c>
      <c r="Q93" s="20">
        <f>IFERROR(VLOOKUP(P93,PointsTable[],2,FALSE),0)</f>
        <v>0</v>
      </c>
      <c r="R93" s="20">
        <f>IFERROR(VLOOKUP(AthListMen[[#This Row],[CARD]],resres0114[],2,FALSE),0)</f>
        <v>0</v>
      </c>
      <c r="S93" s="21">
        <f>IFERROR(VLOOKUP(R93,PointsTable[],2,FALSE),0)</f>
        <v>0</v>
      </c>
      <c r="T93" s="19">
        <f>IFERROR(VLOOKUP(AthListMen[[#This Row],[CARD]],resres0119[],2,FALSE),0)</f>
        <v>0</v>
      </c>
      <c r="U93" s="20">
        <f>IFERROR(VLOOKUP(T93,PointsTable[],2,FALSE),0)</f>
        <v>0</v>
      </c>
      <c r="V93" s="20">
        <f>IFERROR(VLOOKUP(AthListMen[[#This Row],[CARD]],resres0120[],2,FALSE),0)</f>
        <v>0</v>
      </c>
      <c r="W93" s="20">
        <f>IFERROR(VLOOKUP(V93,PointsTable[],2,FALSE),0)</f>
        <v>0</v>
      </c>
      <c r="X93" s="20">
        <f>IFERROR(VLOOKUP(AthListMen[[#This Row],[CARD]],resres0121[],2,FALSE),0)</f>
        <v>0</v>
      </c>
      <c r="Y93" s="20">
        <f>IFERROR(VLOOKUP(X93,PointsTable[],2,FALSE),0)</f>
        <v>0</v>
      </c>
      <c r="Z93" s="20">
        <f>IFERROR(VLOOKUP(AthListMen[[#This Row],[CARD]],resres0122[],2,FALSE),0)</f>
        <v>0</v>
      </c>
      <c r="AA93" s="20">
        <f>IFERROR(VLOOKUP(Z93,PointsTable[],2,FALSE),0)</f>
        <v>0</v>
      </c>
      <c r="AB93" s="20">
        <f>IFERROR(VLOOKUP(AthListMen[[#This Row],[CARD]],resres0123[],2,FALSE),0)</f>
        <v>0</v>
      </c>
      <c r="AC93" s="21">
        <f>IFERROR(VLOOKUP(AB93,PointsTable[],2,FALSE),0)</f>
        <v>0</v>
      </c>
      <c r="AD93" s="20">
        <f>IFERROR(VLOOKUP(AthListMen[[#This Row],[CARD]],resres0139[],2,FALSE),0)</f>
        <v>0</v>
      </c>
      <c r="AE93" s="20">
        <f>IFERROR(VLOOKUP(AD93,PointsTable[],2,FALSE),0)</f>
        <v>0</v>
      </c>
      <c r="AF93" s="20">
        <f>IFERROR(VLOOKUP(AthListMen[[#This Row],[CARD]],resres0140[],2,FALSE),0)</f>
        <v>0</v>
      </c>
      <c r="AG93" s="20">
        <f>IFERROR(VLOOKUP(AF93,PointsTable[],2,FALSE),0)</f>
        <v>0</v>
      </c>
      <c r="AH93" s="20">
        <f>IFERROR(VLOOKUP(AthListMen[[#This Row],[CARD]],resres0141[],2,FALSE),0)</f>
        <v>0</v>
      </c>
      <c r="AI93" s="21">
        <f>IFERROR(VLOOKUP(AH93,PointsTable[],2,FALSE),0)</f>
        <v>0</v>
      </c>
    </row>
    <row r="94" spans="1:35" ht="18.75" x14ac:dyDescent="0.3">
      <c r="A94" s="11">
        <v>91</v>
      </c>
      <c r="B94">
        <v>85275</v>
      </c>
      <c r="C94" t="s">
        <v>344</v>
      </c>
      <c r="D94" t="s">
        <v>345</v>
      </c>
      <c r="E94" t="s">
        <v>222</v>
      </c>
      <c r="F94">
        <v>2000</v>
      </c>
      <c r="G94" s="26">
        <f>SUM(I94,K94,M94,O94,Q94,S94,U94,W94,Y94,AA94,AC94,AE94,AG94,AI94)</f>
        <v>0</v>
      </c>
      <c r="H94" s="19">
        <f>IFERROR(VLOOKUP(AthListMen[[#This Row],[CARD]],resres0095[],2,FALSE),0)</f>
        <v>36</v>
      </c>
      <c r="I94" s="20">
        <f>IFERROR(VLOOKUP(H94,PointsTable[],2,FALSE),0)</f>
        <v>0</v>
      </c>
      <c r="J94" s="20">
        <f>IFERROR(VLOOKUP(AthListMen[[#This Row],[CARD]],resres0096[],2,FALSE),0)</f>
        <v>0</v>
      </c>
      <c r="K94" s="20">
        <f>IFERROR(VLOOKUP(J94,PointsTable[],2,FALSE),0)</f>
        <v>0</v>
      </c>
      <c r="L94" s="20">
        <f>IFERROR(VLOOKUP(AthListMen[[#This Row],[CARD]],resres0296[],2,FALSE),0)</f>
        <v>39</v>
      </c>
      <c r="M94" s="20">
        <f>IFERROR(VLOOKUP(L94,PointsTable[],2,FALSE),0)</f>
        <v>0</v>
      </c>
      <c r="N94" s="20">
        <f>IFERROR(VLOOKUP(AthListMen[[#This Row],[CARD]],resres0097[],2,FALSE),0)</f>
        <v>0</v>
      </c>
      <c r="O94" s="21">
        <f>IFERROR(VLOOKUP(N94,PointsTable[],2,FALSE),0)</f>
        <v>0</v>
      </c>
      <c r="P94" s="19">
        <f>IFERROR(VLOOKUP(AthListMen[[#This Row],[CARD]],resres0113[],2,FALSE),0)</f>
        <v>39</v>
      </c>
      <c r="Q94" s="20">
        <f>IFERROR(VLOOKUP(P94,PointsTable[],2,FALSE),0)</f>
        <v>0</v>
      </c>
      <c r="R94" s="20">
        <f>IFERROR(VLOOKUP(AthListMen[[#This Row],[CARD]],resres0114[],2,FALSE),0)</f>
        <v>40</v>
      </c>
      <c r="S94" s="21">
        <f>IFERROR(VLOOKUP(R94,PointsTable[],2,FALSE),0)</f>
        <v>0</v>
      </c>
      <c r="T94" s="19">
        <f>IFERROR(VLOOKUP(AthListMen[[#This Row],[CARD]],resres0119[],2,FALSE),0)</f>
        <v>41</v>
      </c>
      <c r="U94" s="20">
        <f>IFERROR(VLOOKUP(T94,PointsTable[],2,FALSE),0)</f>
        <v>0</v>
      </c>
      <c r="V94" s="20">
        <f>IFERROR(VLOOKUP(AthListMen[[#This Row],[CARD]],resres0120[],2,FALSE),0)</f>
        <v>46</v>
      </c>
      <c r="W94" s="20">
        <f>IFERROR(VLOOKUP(V94,PointsTable[],2,FALSE),0)</f>
        <v>0</v>
      </c>
      <c r="X94" s="20">
        <f>IFERROR(VLOOKUP(AthListMen[[#This Row],[CARD]],resres0121[],2,FALSE),0)</f>
        <v>42</v>
      </c>
      <c r="Y94" s="20">
        <f>IFERROR(VLOOKUP(X94,PointsTable[],2,FALSE),0)</f>
        <v>0</v>
      </c>
      <c r="Z94" s="20">
        <f>IFERROR(VLOOKUP(AthListMen[[#This Row],[CARD]],resres0122[],2,FALSE),0)</f>
        <v>32</v>
      </c>
      <c r="AA94" s="20">
        <f>IFERROR(VLOOKUP(Z94,PointsTable[],2,FALSE),0)</f>
        <v>0</v>
      </c>
      <c r="AB94" s="20">
        <f>IFERROR(VLOOKUP(AthListMen[[#This Row],[CARD]],resres0123[],2,FALSE),0)</f>
        <v>0</v>
      </c>
      <c r="AC94" s="21">
        <f>IFERROR(VLOOKUP(AB94,PointsTable[],2,FALSE),0)</f>
        <v>0</v>
      </c>
      <c r="AD94" s="20">
        <f>IFERROR(VLOOKUP(AthListMen[[#This Row],[CARD]],resres0139[],2,FALSE),0)</f>
        <v>39</v>
      </c>
      <c r="AE94" s="20">
        <f>IFERROR(VLOOKUP(AD94,PointsTable[],2,FALSE),0)</f>
        <v>0</v>
      </c>
      <c r="AF94" s="20">
        <f>IFERROR(VLOOKUP(AthListMen[[#This Row],[CARD]],resres0140[],2,FALSE),0)</f>
        <v>0</v>
      </c>
      <c r="AG94" s="20">
        <f>IFERROR(VLOOKUP(AF94,PointsTable[],2,FALSE),0)</f>
        <v>0</v>
      </c>
      <c r="AH94" s="20">
        <f>IFERROR(VLOOKUP(AthListMen[[#This Row],[CARD]],resres0141[],2,FALSE),0)</f>
        <v>0</v>
      </c>
      <c r="AI94" s="21">
        <f>IFERROR(VLOOKUP(AH94,PointsTable[],2,FALSE),0)</f>
        <v>0</v>
      </c>
    </row>
    <row r="95" spans="1:35" ht="18.75" x14ac:dyDescent="0.3">
      <c r="A95" s="11">
        <v>92</v>
      </c>
      <c r="B95">
        <v>77899</v>
      </c>
      <c r="C95" t="s">
        <v>250</v>
      </c>
      <c r="D95" t="s">
        <v>251</v>
      </c>
      <c r="E95" t="s">
        <v>217</v>
      </c>
      <c r="F95">
        <v>1999</v>
      </c>
      <c r="G95" s="26">
        <f>SUM(I95,K95,M95,O95,Q95,S95,U95,W95,Y95,AA95,AC95,AE95,AG95,AI95)</f>
        <v>0</v>
      </c>
      <c r="H95" s="19">
        <f>IFERROR(VLOOKUP(AthListMen[[#This Row],[CARD]],resres0095[],2,FALSE),0)</f>
        <v>0</v>
      </c>
      <c r="I95" s="20">
        <f>IFERROR(VLOOKUP(H95,PointsTable[],2,FALSE),0)</f>
        <v>0</v>
      </c>
      <c r="J95" s="20">
        <f>IFERROR(VLOOKUP(AthListMen[[#This Row],[CARD]],resres0096[],2,FALSE),0)</f>
        <v>0</v>
      </c>
      <c r="K95" s="20">
        <f>IFERROR(VLOOKUP(J95,PointsTable[],2,FALSE),0)</f>
        <v>0</v>
      </c>
      <c r="L95" s="20">
        <f>IFERROR(VLOOKUP(AthListMen[[#This Row],[CARD]],resres0296[],2,FALSE),0)</f>
        <v>0</v>
      </c>
      <c r="M95" s="20">
        <f>IFERROR(VLOOKUP(L95,PointsTable[],2,FALSE),0)</f>
        <v>0</v>
      </c>
      <c r="N95" s="20">
        <f>IFERROR(VLOOKUP(AthListMen[[#This Row],[CARD]],resres0097[],2,FALSE),0)</f>
        <v>0</v>
      </c>
      <c r="O95" s="21">
        <f>IFERROR(VLOOKUP(N95,PointsTable[],2,FALSE),0)</f>
        <v>0</v>
      </c>
      <c r="P95" s="19">
        <f>IFERROR(VLOOKUP(AthListMen[[#This Row],[CARD]],resres0113[],2,FALSE),0)</f>
        <v>0</v>
      </c>
      <c r="Q95" s="20">
        <f>IFERROR(VLOOKUP(P95,PointsTable[],2,FALSE),0)</f>
        <v>0</v>
      </c>
      <c r="R95" s="20">
        <f>IFERROR(VLOOKUP(AthListMen[[#This Row],[CARD]],resres0114[],2,FALSE),0)</f>
        <v>0</v>
      </c>
      <c r="S95" s="21">
        <f>IFERROR(VLOOKUP(R95,PointsTable[],2,FALSE),0)</f>
        <v>0</v>
      </c>
      <c r="T95" s="19">
        <f>IFERROR(VLOOKUP(AthListMen[[#This Row],[CARD]],resres0119[],2,FALSE),0)</f>
        <v>0</v>
      </c>
      <c r="U95" s="20">
        <f>IFERROR(VLOOKUP(T95,PointsTable[],2,FALSE),0)</f>
        <v>0</v>
      </c>
      <c r="V95" s="20">
        <f>IFERROR(VLOOKUP(AthListMen[[#This Row],[CARD]],resres0120[],2,FALSE),0)</f>
        <v>0</v>
      </c>
      <c r="W95" s="20">
        <f>IFERROR(VLOOKUP(V95,PointsTable[],2,FALSE),0)</f>
        <v>0</v>
      </c>
      <c r="X95" s="20">
        <f>IFERROR(VLOOKUP(AthListMen[[#This Row],[CARD]],resres0121[],2,FALSE),0)</f>
        <v>0</v>
      </c>
      <c r="Y95" s="20">
        <f>IFERROR(VLOOKUP(X95,PointsTable[],2,FALSE),0)</f>
        <v>0</v>
      </c>
      <c r="Z95" s="20">
        <f>IFERROR(VLOOKUP(AthListMen[[#This Row],[CARD]],resres0122[],2,FALSE),0)</f>
        <v>0</v>
      </c>
      <c r="AA95" s="20">
        <f>IFERROR(VLOOKUP(Z95,PointsTable[],2,FALSE),0)</f>
        <v>0</v>
      </c>
      <c r="AB95" s="20">
        <f>IFERROR(VLOOKUP(AthListMen[[#This Row],[CARD]],resres0123[],2,FALSE),0)</f>
        <v>0</v>
      </c>
      <c r="AC95" s="21">
        <f>IFERROR(VLOOKUP(AB95,PointsTable[],2,FALSE),0)</f>
        <v>0</v>
      </c>
      <c r="AD95" s="20">
        <f>IFERROR(VLOOKUP(AthListMen[[#This Row],[CARD]],resres0139[],2,FALSE),0)</f>
        <v>0</v>
      </c>
      <c r="AE95" s="20">
        <f>IFERROR(VLOOKUP(AD95,PointsTable[],2,FALSE),0)</f>
        <v>0</v>
      </c>
      <c r="AF95" s="20">
        <f>IFERROR(VLOOKUP(AthListMen[[#This Row],[CARD]],resres0140[],2,FALSE),0)</f>
        <v>0</v>
      </c>
      <c r="AG95" s="20">
        <f>IFERROR(VLOOKUP(AF95,PointsTable[],2,FALSE),0)</f>
        <v>0</v>
      </c>
      <c r="AH95" s="20">
        <f>IFERROR(VLOOKUP(AthListMen[[#This Row],[CARD]],resres0141[],2,FALSE),0)</f>
        <v>0</v>
      </c>
      <c r="AI95" s="21">
        <f>IFERROR(VLOOKUP(AH95,PointsTable[],2,FALSE),0)</f>
        <v>0</v>
      </c>
    </row>
    <row r="96" spans="1:35" ht="18.75" x14ac:dyDescent="0.3">
      <c r="A96" s="11">
        <v>93</v>
      </c>
      <c r="B96">
        <v>65993</v>
      </c>
      <c r="C96" t="s">
        <v>339</v>
      </c>
      <c r="D96" t="s">
        <v>340</v>
      </c>
      <c r="E96" t="s">
        <v>249</v>
      </c>
      <c r="F96">
        <v>2000</v>
      </c>
      <c r="G96" s="26">
        <f>SUM(I96,K96,M96,O96,Q96,S96,U96,W96,Y96,AA96,AC96,AE96,AG96,AI96)</f>
        <v>0</v>
      </c>
      <c r="H96" s="19">
        <f>IFERROR(VLOOKUP(AthListMen[[#This Row],[CARD]],resres0095[],2,FALSE),0)</f>
        <v>37</v>
      </c>
      <c r="I96" s="20">
        <f>IFERROR(VLOOKUP(H96,PointsTable[],2,FALSE),0)</f>
        <v>0</v>
      </c>
      <c r="J96" s="20">
        <f>IFERROR(VLOOKUP(AthListMen[[#This Row],[CARD]],resres0096[],2,FALSE),0)</f>
        <v>0</v>
      </c>
      <c r="K96" s="20">
        <f>IFERROR(VLOOKUP(J96,PointsTable[],2,FALSE),0)</f>
        <v>0</v>
      </c>
      <c r="L96" s="20">
        <f>IFERROR(VLOOKUP(AthListMen[[#This Row],[CARD]],resres0296[],2,FALSE),0)</f>
        <v>43</v>
      </c>
      <c r="M96" s="20">
        <f>IFERROR(VLOOKUP(L96,PointsTable[],2,FALSE),0)</f>
        <v>0</v>
      </c>
      <c r="N96" s="20">
        <f>IFERROR(VLOOKUP(AthListMen[[#This Row],[CARD]],resres0097[],2,FALSE),0)</f>
        <v>33</v>
      </c>
      <c r="O96" s="21">
        <f>IFERROR(VLOOKUP(N96,PointsTable[],2,FALSE),0)</f>
        <v>0</v>
      </c>
      <c r="P96" s="19">
        <f>IFERROR(VLOOKUP(AthListMen[[#This Row],[CARD]],resres0113[],2,FALSE),0)</f>
        <v>0</v>
      </c>
      <c r="Q96" s="20">
        <f>IFERROR(VLOOKUP(P96,PointsTable[],2,FALSE),0)</f>
        <v>0</v>
      </c>
      <c r="R96" s="20">
        <f>IFERROR(VLOOKUP(AthListMen[[#This Row],[CARD]],resres0114[],2,FALSE),0)</f>
        <v>0</v>
      </c>
      <c r="S96" s="21">
        <f>IFERROR(VLOOKUP(R96,PointsTable[],2,FALSE),0)</f>
        <v>0</v>
      </c>
      <c r="T96" s="19">
        <f>IFERROR(VLOOKUP(AthListMen[[#This Row],[CARD]],resres0119[],2,FALSE),0)</f>
        <v>0</v>
      </c>
      <c r="U96" s="20">
        <f>IFERROR(VLOOKUP(T96,PointsTable[],2,FALSE),0)</f>
        <v>0</v>
      </c>
      <c r="V96" s="20">
        <f>IFERROR(VLOOKUP(AthListMen[[#This Row],[CARD]],resres0120[],2,FALSE),0)</f>
        <v>0</v>
      </c>
      <c r="W96" s="20">
        <f>IFERROR(VLOOKUP(V96,PointsTable[],2,FALSE),0)</f>
        <v>0</v>
      </c>
      <c r="X96" s="20">
        <f>IFERROR(VLOOKUP(AthListMen[[#This Row],[CARD]],resres0121[],2,FALSE),0)</f>
        <v>0</v>
      </c>
      <c r="Y96" s="20">
        <f>IFERROR(VLOOKUP(X96,PointsTable[],2,FALSE),0)</f>
        <v>0</v>
      </c>
      <c r="Z96" s="20">
        <f>IFERROR(VLOOKUP(AthListMen[[#This Row],[CARD]],resres0122[],2,FALSE),0)</f>
        <v>0</v>
      </c>
      <c r="AA96" s="20">
        <f>IFERROR(VLOOKUP(Z96,PointsTable[],2,FALSE),0)</f>
        <v>0</v>
      </c>
      <c r="AB96" s="20">
        <f>IFERROR(VLOOKUP(AthListMen[[#This Row],[CARD]],resres0123[],2,FALSE),0)</f>
        <v>0</v>
      </c>
      <c r="AC96" s="21">
        <f>IFERROR(VLOOKUP(AB96,PointsTable[],2,FALSE),0)</f>
        <v>0</v>
      </c>
      <c r="AD96" s="20">
        <f>IFERROR(VLOOKUP(AthListMen[[#This Row],[CARD]],resres0139[],2,FALSE),0)</f>
        <v>44</v>
      </c>
      <c r="AE96" s="20">
        <f>IFERROR(VLOOKUP(AD96,PointsTable[],2,FALSE),0)</f>
        <v>0</v>
      </c>
      <c r="AF96" s="20">
        <f>IFERROR(VLOOKUP(AthListMen[[#This Row],[CARD]],resres0140[],2,FALSE),0)</f>
        <v>0</v>
      </c>
      <c r="AG96" s="20">
        <f>IFERROR(VLOOKUP(AF96,PointsTable[],2,FALSE),0)</f>
        <v>0</v>
      </c>
      <c r="AH96" s="20">
        <f>IFERROR(VLOOKUP(AthListMen[[#This Row],[CARD]],resres0141[],2,FALSE),0)</f>
        <v>33</v>
      </c>
      <c r="AI96" s="21">
        <f>IFERROR(VLOOKUP(AH96,PointsTable[],2,FALSE),0)</f>
        <v>0</v>
      </c>
    </row>
    <row r="97" spans="1:35" ht="18.75" x14ac:dyDescent="0.3">
      <c r="A97" s="11">
        <v>94</v>
      </c>
      <c r="B97">
        <v>65869</v>
      </c>
      <c r="C97" t="s">
        <v>254</v>
      </c>
      <c r="D97" t="s">
        <v>255</v>
      </c>
      <c r="E97" t="s">
        <v>217</v>
      </c>
      <c r="F97">
        <v>2000</v>
      </c>
      <c r="G97" s="26">
        <f>SUM(I97,K97,M97,O97,Q97,S97,U97,W97,Y97,AA97,AC97,AE97,AG97,AI97)</f>
        <v>0</v>
      </c>
      <c r="H97" s="19">
        <f>IFERROR(VLOOKUP(AthListMen[[#This Row],[CARD]],resres0095[],2,FALSE),0)</f>
        <v>0</v>
      </c>
      <c r="I97" s="20">
        <f>IFERROR(VLOOKUP(H97,PointsTable[],2,FALSE),0)</f>
        <v>0</v>
      </c>
      <c r="J97" s="20">
        <f>IFERROR(VLOOKUP(AthListMen[[#This Row],[CARD]],resres0096[],2,FALSE),0)</f>
        <v>0</v>
      </c>
      <c r="K97" s="20">
        <f>IFERROR(VLOOKUP(J97,PointsTable[],2,FALSE),0)</f>
        <v>0</v>
      </c>
      <c r="L97" s="20">
        <f>IFERROR(VLOOKUP(AthListMen[[#This Row],[CARD]],resres0296[],2,FALSE),0)</f>
        <v>0</v>
      </c>
      <c r="M97" s="20">
        <f>IFERROR(VLOOKUP(L97,PointsTable[],2,FALSE),0)</f>
        <v>0</v>
      </c>
      <c r="N97" s="20">
        <f>IFERROR(VLOOKUP(AthListMen[[#This Row],[CARD]],resres0097[],2,FALSE),0)</f>
        <v>0</v>
      </c>
      <c r="O97" s="21">
        <f>IFERROR(VLOOKUP(N97,PointsTable[],2,FALSE),0)</f>
        <v>0</v>
      </c>
      <c r="P97" s="19">
        <f>IFERROR(VLOOKUP(AthListMen[[#This Row],[CARD]],resres0113[],2,FALSE),0)</f>
        <v>0</v>
      </c>
      <c r="Q97" s="20">
        <f>IFERROR(VLOOKUP(P97,PointsTable[],2,FALSE),0)</f>
        <v>0</v>
      </c>
      <c r="R97" s="20">
        <f>IFERROR(VLOOKUP(AthListMen[[#This Row],[CARD]],resres0114[],2,FALSE),0)</f>
        <v>0</v>
      </c>
      <c r="S97" s="21">
        <f>IFERROR(VLOOKUP(R97,PointsTable[],2,FALSE),0)</f>
        <v>0</v>
      </c>
      <c r="T97" s="19">
        <f>IFERROR(VLOOKUP(AthListMen[[#This Row],[CARD]],resres0119[],2,FALSE),0)</f>
        <v>0</v>
      </c>
      <c r="U97" s="20">
        <f>IFERROR(VLOOKUP(T97,PointsTable[],2,FALSE),0)</f>
        <v>0</v>
      </c>
      <c r="V97" s="20">
        <f>IFERROR(VLOOKUP(AthListMen[[#This Row],[CARD]],resres0120[],2,FALSE),0)</f>
        <v>0</v>
      </c>
      <c r="W97" s="20">
        <f>IFERROR(VLOOKUP(V97,PointsTable[],2,FALSE),0)</f>
        <v>0</v>
      </c>
      <c r="X97" s="20">
        <f>IFERROR(VLOOKUP(AthListMen[[#This Row],[CARD]],resres0121[],2,FALSE),0)</f>
        <v>0</v>
      </c>
      <c r="Y97" s="20">
        <f>IFERROR(VLOOKUP(X97,PointsTable[],2,FALSE),0)</f>
        <v>0</v>
      </c>
      <c r="Z97" s="20">
        <f>IFERROR(VLOOKUP(AthListMen[[#This Row],[CARD]],resres0122[],2,FALSE),0)</f>
        <v>0</v>
      </c>
      <c r="AA97" s="20">
        <f>IFERROR(VLOOKUP(Z97,PointsTable[],2,FALSE),0)</f>
        <v>0</v>
      </c>
      <c r="AB97" s="20">
        <f>IFERROR(VLOOKUP(AthListMen[[#This Row],[CARD]],resres0123[],2,FALSE),0)</f>
        <v>0</v>
      </c>
      <c r="AC97" s="21">
        <f>IFERROR(VLOOKUP(AB97,PointsTable[],2,FALSE),0)</f>
        <v>0</v>
      </c>
      <c r="AD97" s="20">
        <f>IFERROR(VLOOKUP(AthListMen[[#This Row],[CARD]],resres0139[],2,FALSE),0)</f>
        <v>0</v>
      </c>
      <c r="AE97" s="20">
        <f>IFERROR(VLOOKUP(AD97,PointsTable[],2,FALSE),0)</f>
        <v>0</v>
      </c>
      <c r="AF97" s="20">
        <f>IFERROR(VLOOKUP(AthListMen[[#This Row],[CARD]],resres0140[],2,FALSE),0)</f>
        <v>0</v>
      </c>
      <c r="AG97" s="20">
        <f>IFERROR(VLOOKUP(AF97,PointsTable[],2,FALSE),0)</f>
        <v>0</v>
      </c>
      <c r="AH97" s="20">
        <f>IFERROR(VLOOKUP(AthListMen[[#This Row],[CARD]],resres0141[],2,FALSE),0)</f>
        <v>0</v>
      </c>
      <c r="AI97" s="21">
        <f>IFERROR(VLOOKUP(AH97,PointsTable[],2,FALSE),0)</f>
        <v>0</v>
      </c>
    </row>
    <row r="98" spans="1:35" ht="18.75" x14ac:dyDescent="0.3">
      <c r="A98" s="11">
        <v>95</v>
      </c>
      <c r="B98">
        <v>84489</v>
      </c>
      <c r="C98" t="s">
        <v>180</v>
      </c>
      <c r="D98" t="s">
        <v>181</v>
      </c>
      <c r="E98" t="s">
        <v>182</v>
      </c>
      <c r="F98">
        <v>2000</v>
      </c>
      <c r="G98" s="26">
        <f>SUM(I98,K98,M98,O98,Q98,S98,U98,W98,Y98,AA98,AC98,AE98,AG98,AI98)</f>
        <v>0</v>
      </c>
      <c r="H98" s="19">
        <f>IFERROR(VLOOKUP(AthListMen[[#This Row],[CARD]],resres0095[],2,FALSE),0)</f>
        <v>0</v>
      </c>
      <c r="I98" s="20">
        <f>IFERROR(VLOOKUP(H98,PointsTable[],2,FALSE),0)</f>
        <v>0</v>
      </c>
      <c r="J98" s="20">
        <f>IFERROR(VLOOKUP(AthListMen[[#This Row],[CARD]],resres0096[],2,FALSE),0)</f>
        <v>0</v>
      </c>
      <c r="K98" s="20">
        <f>IFERROR(VLOOKUP(J98,PointsTable[],2,FALSE),0)</f>
        <v>0</v>
      </c>
      <c r="L98" s="20">
        <f>IFERROR(VLOOKUP(AthListMen[[#This Row],[CARD]],resres0296[],2,FALSE),0)</f>
        <v>0</v>
      </c>
      <c r="M98" s="20">
        <f>IFERROR(VLOOKUP(L98,PointsTable[],2,FALSE),0)</f>
        <v>0</v>
      </c>
      <c r="N98" s="20">
        <f>IFERROR(VLOOKUP(AthListMen[[#This Row],[CARD]],resres0097[],2,FALSE),0)</f>
        <v>0</v>
      </c>
      <c r="O98" s="21">
        <f>IFERROR(VLOOKUP(N98,PointsTable[],2,FALSE),0)</f>
        <v>0</v>
      </c>
      <c r="P98" s="19">
        <f>IFERROR(VLOOKUP(AthListMen[[#This Row],[CARD]],resres0113[],2,FALSE),0)</f>
        <v>0</v>
      </c>
      <c r="Q98" s="20">
        <f>IFERROR(VLOOKUP(P98,PointsTable[],2,FALSE),0)</f>
        <v>0</v>
      </c>
      <c r="R98" s="20">
        <f>IFERROR(VLOOKUP(AthListMen[[#This Row],[CARD]],resres0114[],2,FALSE),0)</f>
        <v>0</v>
      </c>
      <c r="S98" s="21">
        <f>IFERROR(VLOOKUP(R98,PointsTable[],2,FALSE),0)</f>
        <v>0</v>
      </c>
      <c r="T98" s="19">
        <f>IFERROR(VLOOKUP(AthListMen[[#This Row],[CARD]],resres0119[],2,FALSE),0)</f>
        <v>0</v>
      </c>
      <c r="U98" s="20">
        <f>IFERROR(VLOOKUP(T98,PointsTable[],2,FALSE),0)</f>
        <v>0</v>
      </c>
      <c r="V98" s="20">
        <f>IFERROR(VLOOKUP(AthListMen[[#This Row],[CARD]],resres0120[],2,FALSE),0)</f>
        <v>0</v>
      </c>
      <c r="W98" s="20">
        <f>IFERROR(VLOOKUP(V98,PointsTable[],2,FALSE),0)</f>
        <v>0</v>
      </c>
      <c r="X98" s="20">
        <f>IFERROR(VLOOKUP(AthListMen[[#This Row],[CARD]],resres0121[],2,FALSE),0)</f>
        <v>0</v>
      </c>
      <c r="Y98" s="20">
        <f>IFERROR(VLOOKUP(X98,PointsTable[],2,FALSE),0)</f>
        <v>0</v>
      </c>
      <c r="Z98" s="20">
        <f>IFERROR(VLOOKUP(AthListMen[[#This Row],[CARD]],resres0122[],2,FALSE),0)</f>
        <v>0</v>
      </c>
      <c r="AA98" s="20">
        <f>IFERROR(VLOOKUP(Z98,PointsTable[],2,FALSE),0)</f>
        <v>0</v>
      </c>
      <c r="AB98" s="20">
        <f>IFERROR(VLOOKUP(AthListMen[[#This Row],[CARD]],resres0123[],2,FALSE),0)</f>
        <v>0</v>
      </c>
      <c r="AC98" s="21">
        <f>IFERROR(VLOOKUP(AB98,PointsTable[],2,FALSE),0)</f>
        <v>0</v>
      </c>
      <c r="AD98" s="20">
        <f>IFERROR(VLOOKUP(AthListMen[[#This Row],[CARD]],resres0139[],2,FALSE),0)</f>
        <v>0</v>
      </c>
      <c r="AE98" s="20">
        <f>IFERROR(VLOOKUP(AD98,PointsTable[],2,FALSE),0)</f>
        <v>0</v>
      </c>
      <c r="AF98" s="20">
        <f>IFERROR(VLOOKUP(AthListMen[[#This Row],[CARD]],resres0140[],2,FALSE),0)</f>
        <v>0</v>
      </c>
      <c r="AG98" s="20">
        <f>IFERROR(VLOOKUP(AF98,PointsTable[],2,FALSE),0)</f>
        <v>0</v>
      </c>
      <c r="AH98" s="20">
        <f>IFERROR(VLOOKUP(AthListMen[[#This Row],[CARD]],resres0141[],2,FALSE),0)</f>
        <v>0</v>
      </c>
      <c r="AI98" s="21">
        <f>IFERROR(VLOOKUP(AH98,PointsTable[],2,FALSE),0)</f>
        <v>0</v>
      </c>
    </row>
    <row r="99" spans="1:35" ht="18.75" x14ac:dyDescent="0.3">
      <c r="A99" s="11">
        <v>96</v>
      </c>
      <c r="B99">
        <v>70900</v>
      </c>
      <c r="C99" t="s">
        <v>355</v>
      </c>
      <c r="D99" t="s">
        <v>356</v>
      </c>
      <c r="E99" t="s">
        <v>188</v>
      </c>
      <c r="F99">
        <v>1999</v>
      </c>
      <c r="G99" s="26">
        <f>SUM(I99,K99,M99,O99,Q99,S99,U99,W99,Y99,AA99,AC99,AE99,AG99,AI99)</f>
        <v>0</v>
      </c>
      <c r="H99" s="19">
        <f>IFERROR(VLOOKUP(AthListMen[[#This Row],[CARD]],resres0095[],2,FALSE),0)</f>
        <v>0</v>
      </c>
      <c r="I99" s="20">
        <f>IFERROR(VLOOKUP(H99,PointsTable[],2,FALSE),0)</f>
        <v>0</v>
      </c>
      <c r="J99" s="20">
        <f>IFERROR(VLOOKUP(AthListMen[[#This Row],[CARD]],resres0096[],2,FALSE),0)</f>
        <v>0</v>
      </c>
      <c r="K99" s="20">
        <f>IFERROR(VLOOKUP(J99,PointsTable[],2,FALSE),0)</f>
        <v>0</v>
      </c>
      <c r="L99" s="20">
        <f>IFERROR(VLOOKUP(AthListMen[[#This Row],[CARD]],resres0296[],2,FALSE),0)</f>
        <v>0</v>
      </c>
      <c r="M99" s="20">
        <f>IFERROR(VLOOKUP(L99,PointsTable[],2,FALSE),0)</f>
        <v>0</v>
      </c>
      <c r="N99" s="20">
        <f>IFERROR(VLOOKUP(AthListMen[[#This Row],[CARD]],resres0097[],2,FALSE),0)</f>
        <v>0</v>
      </c>
      <c r="O99" s="21">
        <f>IFERROR(VLOOKUP(N99,PointsTable[],2,FALSE),0)</f>
        <v>0</v>
      </c>
      <c r="P99" s="19">
        <f>IFERROR(VLOOKUP(AthListMen[[#This Row],[CARD]],resres0113[],2,FALSE),0)</f>
        <v>0</v>
      </c>
      <c r="Q99" s="20">
        <f>IFERROR(VLOOKUP(P99,PointsTable[],2,FALSE),0)</f>
        <v>0</v>
      </c>
      <c r="R99" s="20">
        <f>IFERROR(VLOOKUP(AthListMen[[#This Row],[CARD]],resres0114[],2,FALSE),0)</f>
        <v>0</v>
      </c>
      <c r="S99" s="21">
        <f>IFERROR(VLOOKUP(R99,PointsTable[],2,FALSE),0)</f>
        <v>0</v>
      </c>
      <c r="T99" s="19">
        <f>IFERROR(VLOOKUP(AthListMen[[#This Row],[CARD]],resres0119[],2,FALSE),0)</f>
        <v>0</v>
      </c>
      <c r="U99" s="20">
        <f>IFERROR(VLOOKUP(T99,PointsTable[],2,FALSE),0)</f>
        <v>0</v>
      </c>
      <c r="V99" s="20">
        <f>IFERROR(VLOOKUP(AthListMen[[#This Row],[CARD]],resres0120[],2,FALSE),0)</f>
        <v>0</v>
      </c>
      <c r="W99" s="20">
        <f>IFERROR(VLOOKUP(V99,PointsTable[],2,FALSE),0)</f>
        <v>0</v>
      </c>
      <c r="X99" s="20">
        <f>IFERROR(VLOOKUP(AthListMen[[#This Row],[CARD]],resres0121[],2,FALSE),0)</f>
        <v>0</v>
      </c>
      <c r="Y99" s="20">
        <f>IFERROR(VLOOKUP(X99,PointsTable[],2,FALSE),0)</f>
        <v>0</v>
      </c>
      <c r="Z99" s="20">
        <f>IFERROR(VLOOKUP(AthListMen[[#This Row],[CARD]],resres0122[],2,FALSE),0)</f>
        <v>0</v>
      </c>
      <c r="AA99" s="20">
        <f>IFERROR(VLOOKUP(Z99,PointsTable[],2,FALSE),0)</f>
        <v>0</v>
      </c>
      <c r="AB99" s="20">
        <f>IFERROR(VLOOKUP(AthListMen[[#This Row],[CARD]],resres0123[],2,FALSE),0)</f>
        <v>0</v>
      </c>
      <c r="AC99" s="21">
        <f>IFERROR(VLOOKUP(AB99,PointsTable[],2,FALSE),0)</f>
        <v>0</v>
      </c>
      <c r="AD99" s="20">
        <f>IFERROR(VLOOKUP(AthListMen[[#This Row],[CARD]],resres0139[],2,FALSE),0)</f>
        <v>0</v>
      </c>
      <c r="AE99" s="20">
        <f>IFERROR(VLOOKUP(AD99,PointsTable[],2,FALSE),0)</f>
        <v>0</v>
      </c>
      <c r="AF99" s="20">
        <f>IFERROR(VLOOKUP(AthListMen[[#This Row],[CARD]],resres0140[],2,FALSE),0)</f>
        <v>0</v>
      </c>
      <c r="AG99" s="20">
        <f>IFERROR(VLOOKUP(AF99,PointsTable[],2,FALSE),0)</f>
        <v>0</v>
      </c>
      <c r="AH99" s="20">
        <f>IFERROR(VLOOKUP(AthListMen[[#This Row],[CARD]],resres0141[],2,FALSE),0)</f>
        <v>0</v>
      </c>
      <c r="AI99" s="21">
        <f>IFERROR(VLOOKUP(AH99,PointsTable[],2,FALSE),0)</f>
        <v>0</v>
      </c>
    </row>
    <row r="100" spans="1:35" ht="18.75" x14ac:dyDescent="0.3">
      <c r="A100" s="11">
        <v>97</v>
      </c>
      <c r="B100">
        <v>81590</v>
      </c>
      <c r="C100" t="s">
        <v>304</v>
      </c>
      <c r="D100" t="s">
        <v>305</v>
      </c>
      <c r="E100" t="s">
        <v>191</v>
      </c>
      <c r="F100">
        <v>2000</v>
      </c>
      <c r="G100" s="26">
        <f>SUM(I100,K100,M100,O100,Q100,S100,U100,W100,Y100,AA100,AC100,AE100,AG100,AI100)</f>
        <v>0</v>
      </c>
      <c r="H100" s="19">
        <f>IFERROR(VLOOKUP(AthListMen[[#This Row],[CARD]],resres0095[],2,FALSE),0)</f>
        <v>0</v>
      </c>
      <c r="I100" s="20">
        <f>IFERROR(VLOOKUP(H100,PointsTable[],2,FALSE),0)</f>
        <v>0</v>
      </c>
      <c r="J100" s="20">
        <f>IFERROR(VLOOKUP(AthListMen[[#This Row],[CARD]],resres0096[],2,FALSE),0)</f>
        <v>0</v>
      </c>
      <c r="K100" s="20">
        <f>IFERROR(VLOOKUP(J100,PointsTable[],2,FALSE),0)</f>
        <v>0</v>
      </c>
      <c r="L100" s="20">
        <f>IFERROR(VLOOKUP(AthListMen[[#This Row],[CARD]],resres0296[],2,FALSE),0)</f>
        <v>0</v>
      </c>
      <c r="M100" s="20">
        <f>IFERROR(VLOOKUP(L100,PointsTable[],2,FALSE),0)</f>
        <v>0</v>
      </c>
      <c r="N100" s="20">
        <f>IFERROR(VLOOKUP(AthListMen[[#This Row],[CARD]],resres0097[],2,FALSE),0)</f>
        <v>0</v>
      </c>
      <c r="O100" s="21">
        <f>IFERROR(VLOOKUP(N100,PointsTable[],2,FALSE),0)</f>
        <v>0</v>
      </c>
      <c r="P100" s="19">
        <f>IFERROR(VLOOKUP(AthListMen[[#This Row],[CARD]],resres0113[],2,FALSE),0)</f>
        <v>0</v>
      </c>
      <c r="Q100" s="20">
        <f>IFERROR(VLOOKUP(P100,PointsTable[],2,FALSE),0)</f>
        <v>0</v>
      </c>
      <c r="R100" s="20">
        <f>IFERROR(VLOOKUP(AthListMen[[#This Row],[CARD]],resres0114[],2,FALSE),0)</f>
        <v>0</v>
      </c>
      <c r="S100" s="21">
        <f>IFERROR(VLOOKUP(R100,PointsTable[],2,FALSE),0)</f>
        <v>0</v>
      </c>
      <c r="T100" s="19">
        <f>IFERROR(VLOOKUP(AthListMen[[#This Row],[CARD]],resres0119[],2,FALSE),0)</f>
        <v>0</v>
      </c>
      <c r="U100" s="20">
        <f>IFERROR(VLOOKUP(T100,PointsTable[],2,FALSE),0)</f>
        <v>0</v>
      </c>
      <c r="V100" s="20">
        <f>IFERROR(VLOOKUP(AthListMen[[#This Row],[CARD]],resres0120[],2,FALSE),0)</f>
        <v>0</v>
      </c>
      <c r="W100" s="20">
        <f>IFERROR(VLOOKUP(V100,PointsTable[],2,FALSE),0)</f>
        <v>0</v>
      </c>
      <c r="X100" s="20">
        <f>IFERROR(VLOOKUP(AthListMen[[#This Row],[CARD]],resres0121[],2,FALSE),0)</f>
        <v>0</v>
      </c>
      <c r="Y100" s="20">
        <f>IFERROR(VLOOKUP(X100,PointsTable[],2,FALSE),0)</f>
        <v>0</v>
      </c>
      <c r="Z100" s="20">
        <f>IFERROR(VLOOKUP(AthListMen[[#This Row],[CARD]],resres0122[],2,FALSE),0)</f>
        <v>0</v>
      </c>
      <c r="AA100" s="20">
        <f>IFERROR(VLOOKUP(Z100,PointsTable[],2,FALSE),0)</f>
        <v>0</v>
      </c>
      <c r="AB100" s="20">
        <f>IFERROR(VLOOKUP(AthListMen[[#This Row],[CARD]],resres0123[],2,FALSE),0)</f>
        <v>0</v>
      </c>
      <c r="AC100" s="21">
        <f>IFERROR(VLOOKUP(AB100,PointsTable[],2,FALSE),0)</f>
        <v>0</v>
      </c>
      <c r="AD100" s="20">
        <f>IFERROR(VLOOKUP(AthListMen[[#This Row],[CARD]],resres0139[],2,FALSE),0)</f>
        <v>0</v>
      </c>
      <c r="AE100" s="20">
        <f>IFERROR(VLOOKUP(AD100,PointsTable[],2,FALSE),0)</f>
        <v>0</v>
      </c>
      <c r="AF100" s="20">
        <f>IFERROR(VLOOKUP(AthListMen[[#This Row],[CARD]],resres0140[],2,FALSE),0)</f>
        <v>0</v>
      </c>
      <c r="AG100" s="20">
        <f>IFERROR(VLOOKUP(AF100,PointsTable[],2,FALSE),0)</f>
        <v>0</v>
      </c>
      <c r="AH100" s="20">
        <f>IFERROR(VLOOKUP(AthListMen[[#This Row],[CARD]],resres0141[],2,FALSE),0)</f>
        <v>0</v>
      </c>
      <c r="AI100" s="21">
        <f>IFERROR(VLOOKUP(AH100,PointsTable[],2,FALSE),0)</f>
        <v>0</v>
      </c>
    </row>
    <row r="101" spans="1:35" ht="19.5" thickBot="1" x14ac:dyDescent="0.35">
      <c r="A101" s="11">
        <v>98</v>
      </c>
      <c r="B101">
        <v>65232</v>
      </c>
      <c r="C101" t="s">
        <v>287</v>
      </c>
      <c r="D101" t="s">
        <v>288</v>
      </c>
      <c r="E101" t="s">
        <v>208</v>
      </c>
      <c r="F101">
        <v>2000</v>
      </c>
      <c r="G101" s="27">
        <f>SUM(I101,K101,M101,O101,Q101,S101,U101,W101,Y101,AA101,AC101,AE101,AG101,AI101)</f>
        <v>0</v>
      </c>
      <c r="H101" s="22">
        <f>IFERROR(VLOOKUP(AthListMen[[#This Row],[CARD]],resres0095[],2,FALSE),0)</f>
        <v>0</v>
      </c>
      <c r="I101" s="23">
        <f>IFERROR(VLOOKUP(H101,PointsTable[],2,FALSE),0)</f>
        <v>0</v>
      </c>
      <c r="J101" s="23">
        <f>IFERROR(VLOOKUP(AthListMen[[#This Row],[CARD]],resres0096[],2,FALSE),0)</f>
        <v>0</v>
      </c>
      <c r="K101" s="23">
        <f>IFERROR(VLOOKUP(J101,PointsTable[],2,FALSE),0)</f>
        <v>0</v>
      </c>
      <c r="L101" s="23">
        <f>IFERROR(VLOOKUP(AthListMen[[#This Row],[CARD]],resres0296[],2,FALSE),0)</f>
        <v>0</v>
      </c>
      <c r="M101" s="23">
        <f>IFERROR(VLOOKUP(L101,PointsTable[],2,FALSE),0)</f>
        <v>0</v>
      </c>
      <c r="N101" s="23">
        <f>IFERROR(VLOOKUP(AthListMen[[#This Row],[CARD]],resres0097[],2,FALSE),0)</f>
        <v>0</v>
      </c>
      <c r="O101" s="24">
        <f>IFERROR(VLOOKUP(N101,PointsTable[],2,FALSE),0)</f>
        <v>0</v>
      </c>
      <c r="P101" s="22">
        <f>IFERROR(VLOOKUP(AthListMen[[#This Row],[CARD]],resres0113[],2,FALSE),0)</f>
        <v>0</v>
      </c>
      <c r="Q101" s="23">
        <f>IFERROR(VLOOKUP(P101,PointsTable[],2,FALSE),0)</f>
        <v>0</v>
      </c>
      <c r="R101" s="23">
        <f>IFERROR(VLOOKUP(AthListMen[[#This Row],[CARD]],resres0114[],2,FALSE),0)</f>
        <v>0</v>
      </c>
      <c r="S101" s="24">
        <f>IFERROR(VLOOKUP(R101,PointsTable[],2,FALSE),0)</f>
        <v>0</v>
      </c>
      <c r="T101" s="22">
        <f>IFERROR(VLOOKUP(AthListMen[[#This Row],[CARD]],resres0119[],2,FALSE),0)</f>
        <v>0</v>
      </c>
      <c r="U101" s="23">
        <f>IFERROR(VLOOKUP(T101,PointsTable[],2,FALSE),0)</f>
        <v>0</v>
      </c>
      <c r="V101" s="23">
        <f>IFERROR(VLOOKUP(AthListMen[[#This Row],[CARD]],resres0120[],2,FALSE),0)</f>
        <v>0</v>
      </c>
      <c r="W101" s="23">
        <f>IFERROR(VLOOKUP(V101,PointsTable[],2,FALSE),0)</f>
        <v>0</v>
      </c>
      <c r="X101" s="23">
        <f>IFERROR(VLOOKUP(AthListMen[[#This Row],[CARD]],resres0121[],2,FALSE),0)</f>
        <v>0</v>
      </c>
      <c r="Y101" s="23">
        <f>IFERROR(VLOOKUP(X101,PointsTable[],2,FALSE),0)</f>
        <v>0</v>
      </c>
      <c r="Z101" s="23">
        <f>IFERROR(VLOOKUP(AthListMen[[#This Row],[CARD]],resres0122[],2,FALSE),0)</f>
        <v>0</v>
      </c>
      <c r="AA101" s="23">
        <f>IFERROR(VLOOKUP(Z101,PointsTable[],2,FALSE),0)</f>
        <v>0</v>
      </c>
      <c r="AB101" s="23">
        <f>IFERROR(VLOOKUP(AthListMen[[#This Row],[CARD]],resres0123[],2,FALSE),0)</f>
        <v>0</v>
      </c>
      <c r="AC101" s="24">
        <f>IFERROR(VLOOKUP(AB101,PointsTable[],2,FALSE),0)</f>
        <v>0</v>
      </c>
      <c r="AD101" s="23">
        <f>IFERROR(VLOOKUP(AthListMen[[#This Row],[CARD]],resres0139[],2,FALSE),0)</f>
        <v>0</v>
      </c>
      <c r="AE101" s="23">
        <f>IFERROR(VLOOKUP(AD101,PointsTable[],2,FALSE),0)</f>
        <v>0</v>
      </c>
      <c r="AF101" s="23">
        <f>IFERROR(VLOOKUP(AthListMen[[#This Row],[CARD]],resres0140[],2,FALSE),0)</f>
        <v>0</v>
      </c>
      <c r="AG101" s="23">
        <f>IFERROR(VLOOKUP(AF101,PointsTable[],2,FALSE),0)</f>
        <v>0</v>
      </c>
      <c r="AH101" s="23">
        <f>IFERROR(VLOOKUP(AthListMen[[#This Row],[CARD]],resres0141[],2,FALSE),0)</f>
        <v>0</v>
      </c>
      <c r="AI101" s="24">
        <f>IFERROR(VLOOKUP(AH101,PointsTable[],2,FALSE),0)</f>
        <v>0</v>
      </c>
    </row>
  </sheetData>
  <mergeCells count="20">
    <mergeCell ref="AB2:AC2"/>
    <mergeCell ref="AD2:AE2"/>
    <mergeCell ref="AF2:AG2"/>
    <mergeCell ref="AH2:AI2"/>
    <mergeCell ref="T1:AC1"/>
    <mergeCell ref="AD1:AI1"/>
    <mergeCell ref="Z2:AA2"/>
    <mergeCell ref="C1:G1"/>
    <mergeCell ref="A1:B1"/>
    <mergeCell ref="T2:U2"/>
    <mergeCell ref="V2:W2"/>
    <mergeCell ref="X2:Y2"/>
    <mergeCell ref="H2:I2"/>
    <mergeCell ref="J2:K2"/>
    <mergeCell ref="L2:M2"/>
    <mergeCell ref="N2:O2"/>
    <mergeCell ref="H1:O1"/>
    <mergeCell ref="P1:S1"/>
    <mergeCell ref="P2:Q2"/>
    <mergeCell ref="R2:S2"/>
  </mergeCells>
  <conditionalFormatting sqref="H4:AI101">
    <cfRule type="cellIs" dxfId="1" priority="9" operator="equal">
      <formula>0</formula>
    </cfRule>
  </conditionalFormatting>
  <hyperlinks>
    <hyperlink ref="A1:B1" location="'Points List Cover Sheet'!A1" display="HOME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28" sqref="N28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41</v>
      </c>
      <c r="D3" t="s">
        <v>100</v>
      </c>
      <c r="E3" t="s">
        <v>40</v>
      </c>
      <c r="F3">
        <v>99</v>
      </c>
      <c r="G3" t="s">
        <v>12</v>
      </c>
      <c r="H3" s="1">
        <v>9.2303240740740746E-4</v>
      </c>
      <c r="J3" s="1"/>
      <c r="K3" s="18">
        <v>0</v>
      </c>
      <c r="N3" s="18">
        <f>IFERROR(VLOOKUP(B3,AthListWomen[],1,FALSE),0)</f>
        <v>67580</v>
      </c>
      <c r="O3" s="18">
        <f t="shared" ref="O3:O53" si="0">IF(N3&gt;0,IF(A3&gt;0,IF(A3&lt;999,IF(A3=A2,IF(N2&gt;0,O2,O2+1),IF(A2=A1,O2+2,O2+1)),0),O2),O2)</f>
        <v>1</v>
      </c>
    </row>
    <row r="4" spans="1:15" x14ac:dyDescent="0.25">
      <c r="A4">
        <v>2</v>
      </c>
      <c r="B4">
        <v>68324</v>
      </c>
      <c r="C4">
        <v>9</v>
      </c>
      <c r="D4" t="s">
        <v>108</v>
      </c>
      <c r="E4" t="s">
        <v>11</v>
      </c>
      <c r="F4">
        <v>99</v>
      </c>
      <c r="G4" t="s">
        <v>12</v>
      </c>
      <c r="H4" s="1">
        <v>9.283564814814815E-4</v>
      </c>
      <c r="J4" s="1"/>
      <c r="K4" s="18">
        <v>6.23</v>
      </c>
      <c r="N4" s="18">
        <f>IFERROR(VLOOKUP(B4,AthListWomen[],1,FALSE),0)</f>
        <v>68324</v>
      </c>
      <c r="O4" s="18">
        <f t="shared" si="0"/>
        <v>2</v>
      </c>
    </row>
    <row r="5" spans="1:15" x14ac:dyDescent="0.25">
      <c r="A5">
        <v>3</v>
      </c>
      <c r="B5">
        <v>66876</v>
      </c>
      <c r="C5">
        <v>51</v>
      </c>
      <c r="D5" t="s">
        <v>103</v>
      </c>
      <c r="E5" t="s">
        <v>40</v>
      </c>
      <c r="F5">
        <v>0</v>
      </c>
      <c r="G5" t="s">
        <v>12</v>
      </c>
      <c r="H5" s="1">
        <v>9.2916666666666668E-4</v>
      </c>
      <c r="J5" s="1"/>
      <c r="K5" s="18">
        <v>7.18</v>
      </c>
      <c r="N5" s="18">
        <f>IFERROR(VLOOKUP(B5,AthListWomen[],1,FALSE),0)</f>
        <v>66876</v>
      </c>
      <c r="O5" s="18">
        <f t="shared" si="0"/>
        <v>3</v>
      </c>
    </row>
    <row r="6" spans="1:15" x14ac:dyDescent="0.25">
      <c r="A6">
        <v>4</v>
      </c>
      <c r="B6">
        <v>80089</v>
      </c>
      <c r="C6">
        <v>6</v>
      </c>
      <c r="D6" t="s">
        <v>109</v>
      </c>
      <c r="E6" t="s">
        <v>14</v>
      </c>
      <c r="F6">
        <v>99</v>
      </c>
      <c r="G6" t="s">
        <v>12</v>
      </c>
      <c r="H6" s="1">
        <v>9.3541666666666675E-4</v>
      </c>
      <c r="J6" s="1"/>
      <c r="K6" s="18">
        <v>14.49</v>
      </c>
      <c r="N6" s="18">
        <f>IFERROR(VLOOKUP(B6,AthListWomen[],1,FALSE),0)</f>
        <v>80089</v>
      </c>
      <c r="O6" s="18">
        <f t="shared" si="0"/>
        <v>4</v>
      </c>
    </row>
    <row r="7" spans="1:15" x14ac:dyDescent="0.25">
      <c r="A7">
        <v>5</v>
      </c>
      <c r="B7">
        <v>67150</v>
      </c>
      <c r="C7">
        <v>49</v>
      </c>
      <c r="D7" t="s">
        <v>161</v>
      </c>
      <c r="E7" t="s">
        <v>25</v>
      </c>
      <c r="F7">
        <v>0</v>
      </c>
      <c r="G7" t="s">
        <v>12</v>
      </c>
      <c r="H7" s="1">
        <v>9.3784722222222229E-4</v>
      </c>
      <c r="J7" s="1"/>
      <c r="K7" s="18">
        <v>17.329999999999998</v>
      </c>
      <c r="N7" s="18">
        <f>IFERROR(VLOOKUP(B7,AthListWomen[],1,FALSE),0)</f>
        <v>67150</v>
      </c>
      <c r="O7" s="18">
        <f t="shared" si="0"/>
        <v>5</v>
      </c>
    </row>
    <row r="8" spans="1:15" x14ac:dyDescent="0.25">
      <c r="A8">
        <v>6</v>
      </c>
      <c r="B8">
        <v>65537</v>
      </c>
      <c r="C8">
        <v>48</v>
      </c>
      <c r="D8" t="s">
        <v>115</v>
      </c>
      <c r="E8" t="s">
        <v>14</v>
      </c>
      <c r="F8">
        <v>0</v>
      </c>
      <c r="G8" t="s">
        <v>12</v>
      </c>
      <c r="H8" s="1">
        <v>9.3854166666666663E-4</v>
      </c>
      <c r="J8" s="1"/>
      <c r="K8" s="18">
        <v>18.149999999999999</v>
      </c>
      <c r="N8" s="18">
        <f>IFERROR(VLOOKUP(B8,AthListWomen[],1,FALSE),0)</f>
        <v>65537</v>
      </c>
      <c r="O8" s="18">
        <f t="shared" si="0"/>
        <v>6</v>
      </c>
    </row>
    <row r="9" spans="1:15" x14ac:dyDescent="0.25">
      <c r="A9">
        <v>7</v>
      </c>
      <c r="B9">
        <v>65967</v>
      </c>
      <c r="C9">
        <v>1</v>
      </c>
      <c r="D9" t="s">
        <v>111</v>
      </c>
      <c r="E9" t="s">
        <v>14</v>
      </c>
      <c r="F9">
        <v>99</v>
      </c>
      <c r="G9" t="s">
        <v>12</v>
      </c>
      <c r="H9" s="1">
        <v>9.424768518518519E-4</v>
      </c>
      <c r="J9" s="1"/>
      <c r="K9" s="18">
        <v>22.75</v>
      </c>
      <c r="N9" s="18">
        <f>IFERROR(VLOOKUP(B9,AthListWomen[],1,FALSE),0)</f>
        <v>65967</v>
      </c>
      <c r="O9" s="18">
        <f t="shared" si="0"/>
        <v>7</v>
      </c>
    </row>
    <row r="10" spans="1:15" x14ac:dyDescent="0.25">
      <c r="A10">
        <v>8</v>
      </c>
      <c r="B10">
        <v>67229</v>
      </c>
      <c r="C10">
        <v>20</v>
      </c>
      <c r="D10" t="s">
        <v>105</v>
      </c>
      <c r="E10" t="s">
        <v>14</v>
      </c>
      <c r="F10">
        <v>99</v>
      </c>
      <c r="G10" t="s">
        <v>12</v>
      </c>
      <c r="H10" s="1">
        <v>9.4328703703703708E-4</v>
      </c>
      <c r="J10" s="1"/>
      <c r="K10" s="18">
        <v>23.7</v>
      </c>
      <c r="N10" s="18">
        <f>IFERROR(VLOOKUP(B10,AthListWomen[],1,FALSE),0)</f>
        <v>67229</v>
      </c>
      <c r="O10" s="18">
        <f t="shared" si="0"/>
        <v>8</v>
      </c>
    </row>
    <row r="11" spans="1:15" x14ac:dyDescent="0.25">
      <c r="A11">
        <v>9</v>
      </c>
      <c r="B11">
        <v>65210</v>
      </c>
      <c r="C11">
        <v>18</v>
      </c>
      <c r="D11" t="s">
        <v>107</v>
      </c>
      <c r="E11" t="s">
        <v>14</v>
      </c>
      <c r="F11">
        <v>99</v>
      </c>
      <c r="G11" t="s">
        <v>12</v>
      </c>
      <c r="H11" s="1">
        <v>9.4456018518518532E-4</v>
      </c>
      <c r="J11" s="1"/>
      <c r="K11" s="18">
        <v>25.19</v>
      </c>
      <c r="N11" s="18">
        <f>IFERROR(VLOOKUP(B11,AthListWomen[],1,FALSE),0)</f>
        <v>65210</v>
      </c>
      <c r="O11" s="18">
        <f t="shared" si="0"/>
        <v>9</v>
      </c>
    </row>
    <row r="12" spans="1:15" x14ac:dyDescent="0.25">
      <c r="A12">
        <v>10</v>
      </c>
      <c r="B12">
        <v>65802</v>
      </c>
      <c r="C12">
        <v>4</v>
      </c>
      <c r="D12" t="s">
        <v>106</v>
      </c>
      <c r="E12" t="s">
        <v>29</v>
      </c>
      <c r="F12">
        <v>99</v>
      </c>
      <c r="G12" t="s">
        <v>12</v>
      </c>
      <c r="H12" s="1">
        <v>9.4953703703703704E-4</v>
      </c>
      <c r="J12" s="1"/>
      <c r="K12" s="18">
        <v>31.01</v>
      </c>
      <c r="N12" s="18">
        <f>IFERROR(VLOOKUP(B12,AthListWomen[],1,FALSE),0)</f>
        <v>65802</v>
      </c>
      <c r="O12" s="18">
        <f t="shared" si="0"/>
        <v>10</v>
      </c>
    </row>
    <row r="13" spans="1:15" x14ac:dyDescent="0.25">
      <c r="A13">
        <v>11</v>
      </c>
      <c r="B13">
        <v>70393</v>
      </c>
      <c r="C13">
        <v>5</v>
      </c>
      <c r="D13" t="s">
        <v>135</v>
      </c>
      <c r="E13" t="s">
        <v>16</v>
      </c>
      <c r="F13">
        <v>99</v>
      </c>
      <c r="G13" t="s">
        <v>12</v>
      </c>
      <c r="H13" s="1">
        <v>9.5185185185185184E-4</v>
      </c>
      <c r="J13" s="1"/>
      <c r="K13" s="18">
        <v>33.72</v>
      </c>
      <c r="N13" s="18">
        <f>IFERROR(VLOOKUP(B13,AthListWomen[],1,FALSE),0)</f>
        <v>70393</v>
      </c>
      <c r="O13" s="18">
        <f t="shared" si="0"/>
        <v>11</v>
      </c>
    </row>
    <row r="14" spans="1:15" x14ac:dyDescent="0.25">
      <c r="A14">
        <v>12</v>
      </c>
      <c r="B14">
        <v>67578</v>
      </c>
      <c r="C14">
        <v>26</v>
      </c>
      <c r="D14" t="s">
        <v>120</v>
      </c>
      <c r="E14" t="s">
        <v>40</v>
      </c>
      <c r="F14">
        <v>99</v>
      </c>
      <c r="G14" t="s">
        <v>12</v>
      </c>
      <c r="H14" s="1">
        <v>9.6423611111111113E-4</v>
      </c>
      <c r="J14" s="1"/>
      <c r="K14" s="18">
        <v>48.21</v>
      </c>
      <c r="N14" s="18">
        <f>IFERROR(VLOOKUP(B14,AthListWomen[],1,FALSE),0)</f>
        <v>67578</v>
      </c>
      <c r="O14" s="18">
        <f t="shared" si="0"/>
        <v>12</v>
      </c>
    </row>
    <row r="15" spans="1:15" x14ac:dyDescent="0.25">
      <c r="A15">
        <v>13</v>
      </c>
      <c r="B15">
        <v>70236</v>
      </c>
      <c r="C15">
        <v>43</v>
      </c>
      <c r="D15" t="s">
        <v>157</v>
      </c>
      <c r="E15" t="s">
        <v>16</v>
      </c>
      <c r="F15">
        <v>0</v>
      </c>
      <c r="G15" t="s">
        <v>12</v>
      </c>
      <c r="H15" s="1">
        <v>9.6516203703703694E-4</v>
      </c>
      <c r="J15" s="1"/>
      <c r="K15" s="18">
        <v>49.29</v>
      </c>
      <c r="N15" s="18">
        <f>IFERROR(VLOOKUP(B15,AthListWomen[],1,FALSE),0)</f>
        <v>70236</v>
      </c>
      <c r="O15" s="18">
        <f t="shared" si="0"/>
        <v>13</v>
      </c>
    </row>
    <row r="16" spans="1:15" x14ac:dyDescent="0.25">
      <c r="A16">
        <v>14</v>
      </c>
      <c r="B16">
        <v>78054</v>
      </c>
      <c r="C16">
        <v>21</v>
      </c>
      <c r="D16" t="s">
        <v>158</v>
      </c>
      <c r="E16" t="s">
        <v>16</v>
      </c>
      <c r="F16">
        <v>99</v>
      </c>
      <c r="G16" t="s">
        <v>12</v>
      </c>
      <c r="H16" s="1">
        <v>9.6840277777777777E-4</v>
      </c>
      <c r="J16" s="1"/>
      <c r="K16" s="18">
        <v>53.09</v>
      </c>
      <c r="N16" s="18">
        <f>IFERROR(VLOOKUP(B16,AthListWomen[],1,FALSE),0)</f>
        <v>78054</v>
      </c>
      <c r="O16" s="18">
        <f t="shared" si="0"/>
        <v>14</v>
      </c>
    </row>
    <row r="17" spans="1:15" x14ac:dyDescent="0.25">
      <c r="A17">
        <v>15</v>
      </c>
      <c r="B17">
        <v>65161</v>
      </c>
      <c r="C17">
        <v>39</v>
      </c>
      <c r="D17" t="s">
        <v>104</v>
      </c>
      <c r="E17" t="s">
        <v>14</v>
      </c>
      <c r="F17">
        <v>0</v>
      </c>
      <c r="G17" t="s">
        <v>12</v>
      </c>
      <c r="H17" s="1">
        <v>9.6886574074074073E-4</v>
      </c>
      <c r="J17" s="1"/>
      <c r="K17" s="18">
        <v>53.63</v>
      </c>
      <c r="N17" s="18">
        <f>IFERROR(VLOOKUP(B17,AthListWomen[],1,FALSE),0)</f>
        <v>65161</v>
      </c>
      <c r="O17" s="18">
        <f t="shared" si="0"/>
        <v>15</v>
      </c>
    </row>
    <row r="18" spans="1:15" x14ac:dyDescent="0.25">
      <c r="A18">
        <v>16</v>
      </c>
      <c r="B18">
        <v>64969</v>
      </c>
      <c r="C18">
        <v>14</v>
      </c>
      <c r="D18" t="s">
        <v>112</v>
      </c>
      <c r="E18" t="s">
        <v>113</v>
      </c>
      <c r="F18">
        <v>99</v>
      </c>
      <c r="G18" t="s">
        <v>12</v>
      </c>
      <c r="H18" s="1">
        <v>9.7152777777777775E-4</v>
      </c>
      <c r="J18" s="1"/>
      <c r="K18" s="18">
        <v>56.74</v>
      </c>
      <c r="N18" s="18">
        <f>IFERROR(VLOOKUP(B18,AthListWomen[],1,FALSE),0)</f>
        <v>64969</v>
      </c>
      <c r="O18" s="18">
        <f t="shared" si="0"/>
        <v>16</v>
      </c>
    </row>
    <row r="19" spans="1:15" x14ac:dyDescent="0.25">
      <c r="A19">
        <v>17</v>
      </c>
      <c r="B19">
        <v>69913</v>
      </c>
      <c r="C19">
        <v>8</v>
      </c>
      <c r="D19" t="s">
        <v>131</v>
      </c>
      <c r="E19" t="s">
        <v>14</v>
      </c>
      <c r="F19">
        <v>99</v>
      </c>
      <c r="G19" t="s">
        <v>12</v>
      </c>
      <c r="H19" s="1">
        <v>9.7175925925925934E-4</v>
      </c>
      <c r="J19" s="1"/>
      <c r="K19" s="18">
        <v>57.01</v>
      </c>
      <c r="N19" s="18">
        <f>IFERROR(VLOOKUP(B19,AthListWomen[],1,FALSE),0)</f>
        <v>69913</v>
      </c>
      <c r="O19" s="18">
        <f t="shared" si="0"/>
        <v>17</v>
      </c>
    </row>
    <row r="20" spans="1:15" x14ac:dyDescent="0.25">
      <c r="A20">
        <v>18</v>
      </c>
      <c r="B20">
        <v>72126</v>
      </c>
      <c r="C20">
        <v>10</v>
      </c>
      <c r="D20" t="s">
        <v>114</v>
      </c>
      <c r="E20" t="s">
        <v>33</v>
      </c>
      <c r="F20">
        <v>99</v>
      </c>
      <c r="G20" t="s">
        <v>12</v>
      </c>
      <c r="H20" s="1">
        <v>9.7430555555555552E-4</v>
      </c>
      <c r="J20" s="1"/>
      <c r="K20" s="18">
        <v>59.99</v>
      </c>
      <c r="N20" s="18">
        <f>IFERROR(VLOOKUP(B20,AthListWomen[],1,FALSE),0)</f>
        <v>72126</v>
      </c>
      <c r="O20" s="18">
        <f t="shared" si="0"/>
        <v>18</v>
      </c>
    </row>
    <row r="21" spans="1:15" x14ac:dyDescent="0.25">
      <c r="A21">
        <v>19</v>
      </c>
      <c r="B21">
        <v>65985</v>
      </c>
      <c r="C21">
        <v>7</v>
      </c>
      <c r="D21" t="s">
        <v>102</v>
      </c>
      <c r="E21" t="s">
        <v>22</v>
      </c>
      <c r="F21">
        <v>99</v>
      </c>
      <c r="G21" t="s">
        <v>12</v>
      </c>
      <c r="H21" s="1">
        <v>9.780092592592592E-4</v>
      </c>
      <c r="J21" s="1"/>
      <c r="K21" s="18">
        <v>64.33</v>
      </c>
      <c r="N21" s="18">
        <f>IFERROR(VLOOKUP(B21,AthListWomen[],1,FALSE),0)</f>
        <v>65985</v>
      </c>
      <c r="O21" s="18">
        <f t="shared" si="0"/>
        <v>19</v>
      </c>
    </row>
    <row r="22" spans="1:15" x14ac:dyDescent="0.25">
      <c r="A22">
        <v>20</v>
      </c>
      <c r="B22">
        <v>69967</v>
      </c>
      <c r="C22">
        <v>12</v>
      </c>
      <c r="D22" t="s">
        <v>123</v>
      </c>
      <c r="E22" t="s">
        <v>14</v>
      </c>
      <c r="F22">
        <v>99</v>
      </c>
      <c r="G22" t="s">
        <v>12</v>
      </c>
      <c r="H22" s="1">
        <v>9.8275462962962965E-4</v>
      </c>
      <c r="J22" s="1"/>
      <c r="K22" s="18">
        <v>69.88</v>
      </c>
      <c r="N22" s="18">
        <f>IFERROR(VLOOKUP(B22,AthListWomen[],1,FALSE),0)</f>
        <v>69967</v>
      </c>
      <c r="O22" s="18">
        <f t="shared" si="0"/>
        <v>20</v>
      </c>
    </row>
    <row r="23" spans="1:15" x14ac:dyDescent="0.25">
      <c r="A23">
        <v>21</v>
      </c>
      <c r="B23">
        <v>65268</v>
      </c>
      <c r="C23">
        <v>22</v>
      </c>
      <c r="D23" t="s">
        <v>125</v>
      </c>
      <c r="E23" t="s">
        <v>33</v>
      </c>
      <c r="F23">
        <v>99</v>
      </c>
      <c r="G23" t="s">
        <v>12</v>
      </c>
      <c r="H23" s="1">
        <v>9.8287037037037028E-4</v>
      </c>
      <c r="J23" s="1"/>
      <c r="K23" s="18">
        <v>70.010000000000005</v>
      </c>
      <c r="N23" s="18">
        <f>IFERROR(VLOOKUP(B23,AthListWomen[],1,FALSE),0)</f>
        <v>65268</v>
      </c>
      <c r="O23" s="18">
        <f t="shared" si="0"/>
        <v>21</v>
      </c>
    </row>
    <row r="24" spans="1:15" x14ac:dyDescent="0.25">
      <c r="A24">
        <v>22</v>
      </c>
      <c r="B24">
        <v>65208</v>
      </c>
      <c r="C24">
        <v>13</v>
      </c>
      <c r="D24" t="s">
        <v>156</v>
      </c>
      <c r="E24" t="s">
        <v>33</v>
      </c>
      <c r="F24">
        <v>99</v>
      </c>
      <c r="G24" t="s">
        <v>12</v>
      </c>
      <c r="H24" s="1">
        <v>9.8344907407407387E-4</v>
      </c>
      <c r="J24" s="1"/>
      <c r="K24" s="18">
        <v>70.69</v>
      </c>
      <c r="N24" s="18">
        <f>IFERROR(VLOOKUP(B24,AthListWomen[],1,FALSE),0)</f>
        <v>65208</v>
      </c>
      <c r="O24" s="18">
        <f t="shared" si="0"/>
        <v>22</v>
      </c>
    </row>
    <row r="25" spans="1:15" x14ac:dyDescent="0.25">
      <c r="A25">
        <v>23</v>
      </c>
      <c r="B25">
        <v>67174</v>
      </c>
      <c r="C25">
        <v>15</v>
      </c>
      <c r="D25" t="s">
        <v>101</v>
      </c>
      <c r="E25" t="s">
        <v>76</v>
      </c>
      <c r="F25">
        <v>99</v>
      </c>
      <c r="G25" t="s">
        <v>12</v>
      </c>
      <c r="H25" s="1">
        <v>9.8437500000000001E-4</v>
      </c>
      <c r="J25" s="1"/>
      <c r="K25" s="18">
        <v>71.77</v>
      </c>
      <c r="N25" s="18">
        <f>IFERROR(VLOOKUP(B25,AthListWomen[],1,FALSE),0)</f>
        <v>67174</v>
      </c>
      <c r="O25" s="18">
        <f t="shared" si="0"/>
        <v>23</v>
      </c>
    </row>
    <row r="26" spans="1:15" x14ac:dyDescent="0.25">
      <c r="A26">
        <v>24</v>
      </c>
      <c r="B26">
        <v>65561</v>
      </c>
      <c r="C26">
        <v>19</v>
      </c>
      <c r="D26" t="s">
        <v>119</v>
      </c>
      <c r="E26" t="s">
        <v>25</v>
      </c>
      <c r="F26">
        <v>99</v>
      </c>
      <c r="G26" t="s">
        <v>12</v>
      </c>
      <c r="H26" s="1">
        <v>9.8506944444444445E-4</v>
      </c>
      <c r="J26" s="1"/>
      <c r="K26" s="18">
        <v>72.59</v>
      </c>
      <c r="N26" s="18">
        <f>IFERROR(VLOOKUP(B26,AthListWomen[],1,FALSE),0)</f>
        <v>65561</v>
      </c>
      <c r="O26" s="18">
        <f t="shared" si="0"/>
        <v>24</v>
      </c>
    </row>
    <row r="27" spans="1:15" x14ac:dyDescent="0.25">
      <c r="A27">
        <v>25</v>
      </c>
      <c r="B27">
        <v>64984</v>
      </c>
      <c r="C27">
        <v>42</v>
      </c>
      <c r="D27" t="s">
        <v>122</v>
      </c>
      <c r="E27" t="s">
        <v>14</v>
      </c>
      <c r="F27">
        <v>0</v>
      </c>
      <c r="G27" t="s">
        <v>12</v>
      </c>
      <c r="H27" s="1">
        <v>9.9398148148148154E-4</v>
      </c>
      <c r="J27" s="1"/>
      <c r="K27" s="18">
        <v>83.01</v>
      </c>
      <c r="N27" s="18">
        <f>IFERROR(VLOOKUP(B27,AthListWomen[],1,FALSE),0)</f>
        <v>64984</v>
      </c>
      <c r="O27" s="18">
        <f t="shared" si="0"/>
        <v>25</v>
      </c>
    </row>
    <row r="28" spans="1:15" x14ac:dyDescent="0.25">
      <c r="A28">
        <v>26</v>
      </c>
      <c r="B28">
        <v>65336</v>
      </c>
      <c r="C28">
        <v>27</v>
      </c>
      <c r="D28" t="s">
        <v>140</v>
      </c>
      <c r="E28" t="s">
        <v>113</v>
      </c>
      <c r="F28">
        <v>99</v>
      </c>
      <c r="G28" t="s">
        <v>12</v>
      </c>
      <c r="H28" s="1">
        <v>1E-3</v>
      </c>
      <c r="J28" s="1"/>
      <c r="K28" s="18">
        <v>90.06</v>
      </c>
      <c r="N28" s="18">
        <f>IFERROR(VLOOKUP(B28,AthListWomen[],1,FALSE),0)</f>
        <v>65336</v>
      </c>
      <c r="O28" s="18">
        <f t="shared" si="0"/>
        <v>26</v>
      </c>
    </row>
    <row r="29" spans="1:15" x14ac:dyDescent="0.25">
      <c r="A29">
        <v>27</v>
      </c>
      <c r="B29">
        <v>81597</v>
      </c>
      <c r="C29">
        <v>32</v>
      </c>
      <c r="D29" t="s">
        <v>121</v>
      </c>
      <c r="E29" t="s">
        <v>29</v>
      </c>
      <c r="F29">
        <v>99</v>
      </c>
      <c r="G29" t="s">
        <v>12</v>
      </c>
      <c r="H29" s="1">
        <v>1.0008101851851851E-3</v>
      </c>
      <c r="J29" s="1"/>
      <c r="K29" s="18">
        <v>91</v>
      </c>
      <c r="N29" s="18">
        <f>IFERROR(VLOOKUP(B29,AthListWomen[],1,FALSE),0)</f>
        <v>81597</v>
      </c>
      <c r="O29" s="18">
        <f t="shared" si="0"/>
        <v>27</v>
      </c>
    </row>
    <row r="30" spans="1:15" x14ac:dyDescent="0.25">
      <c r="A30">
        <v>28</v>
      </c>
      <c r="B30">
        <v>69314</v>
      </c>
      <c r="C30">
        <v>11</v>
      </c>
      <c r="D30" t="s">
        <v>110</v>
      </c>
      <c r="E30" t="s">
        <v>29</v>
      </c>
      <c r="F30">
        <v>99</v>
      </c>
      <c r="G30" t="s">
        <v>12</v>
      </c>
      <c r="H30" s="1">
        <v>1.0015046296296295E-3</v>
      </c>
      <c r="J30" s="1"/>
      <c r="K30" s="18">
        <v>91.82</v>
      </c>
      <c r="N30" s="18">
        <f>IFERROR(VLOOKUP(B30,AthListWomen[],1,FALSE),0)</f>
        <v>69314</v>
      </c>
      <c r="O30" s="18">
        <f t="shared" si="0"/>
        <v>28</v>
      </c>
    </row>
    <row r="31" spans="1:15" x14ac:dyDescent="0.25">
      <c r="A31">
        <v>29</v>
      </c>
      <c r="B31">
        <v>65471</v>
      </c>
      <c r="C31">
        <v>2</v>
      </c>
      <c r="D31" t="s">
        <v>117</v>
      </c>
      <c r="E31" t="s">
        <v>14</v>
      </c>
      <c r="F31">
        <v>99</v>
      </c>
      <c r="G31" t="s">
        <v>12</v>
      </c>
      <c r="H31" s="1">
        <v>1.0035879629629629E-3</v>
      </c>
      <c r="J31" s="1"/>
      <c r="K31" s="18">
        <v>94.25</v>
      </c>
      <c r="N31" s="18">
        <f>IFERROR(VLOOKUP(B31,AthListWomen[],1,FALSE),0)</f>
        <v>65471</v>
      </c>
      <c r="O31" s="18">
        <f t="shared" si="0"/>
        <v>29</v>
      </c>
    </row>
    <row r="32" spans="1:15" x14ac:dyDescent="0.25">
      <c r="A32">
        <v>30</v>
      </c>
      <c r="B32">
        <v>65243</v>
      </c>
      <c r="C32">
        <v>36</v>
      </c>
      <c r="D32" t="s">
        <v>124</v>
      </c>
      <c r="E32" t="s">
        <v>84</v>
      </c>
      <c r="F32">
        <v>0</v>
      </c>
      <c r="G32" t="s">
        <v>12</v>
      </c>
      <c r="H32" s="1">
        <v>1.0045138888888888E-3</v>
      </c>
      <c r="J32" s="1"/>
      <c r="K32" s="18">
        <v>95.34</v>
      </c>
      <c r="N32" s="18">
        <f>IFERROR(VLOOKUP(B32,AthListWomen[],1,FALSE),0)</f>
        <v>65243</v>
      </c>
      <c r="O32" s="18">
        <f t="shared" si="0"/>
        <v>30</v>
      </c>
    </row>
    <row r="33" spans="1:15" x14ac:dyDescent="0.25">
      <c r="A33">
        <v>31</v>
      </c>
      <c r="B33">
        <v>65043</v>
      </c>
      <c r="C33">
        <v>3</v>
      </c>
      <c r="D33" t="s">
        <v>130</v>
      </c>
      <c r="E33" t="s">
        <v>113</v>
      </c>
      <c r="F33">
        <v>99</v>
      </c>
      <c r="G33" t="s">
        <v>12</v>
      </c>
      <c r="H33" s="1">
        <v>1.0071759259259259E-3</v>
      </c>
      <c r="J33" s="1"/>
      <c r="K33" s="18">
        <v>98.45</v>
      </c>
      <c r="N33" s="18">
        <f>IFERROR(VLOOKUP(B33,AthListWomen[],1,FALSE),0)</f>
        <v>65043</v>
      </c>
      <c r="O33" s="18">
        <f t="shared" si="0"/>
        <v>31</v>
      </c>
    </row>
    <row r="34" spans="1:15" x14ac:dyDescent="0.25">
      <c r="A34">
        <v>32</v>
      </c>
      <c r="B34">
        <v>65533</v>
      </c>
      <c r="C34">
        <v>17</v>
      </c>
      <c r="D34" t="s">
        <v>133</v>
      </c>
      <c r="E34" t="s">
        <v>14</v>
      </c>
      <c r="F34">
        <v>99</v>
      </c>
      <c r="G34" t="s">
        <v>12</v>
      </c>
      <c r="H34" s="1">
        <v>1.0091435185185186E-3</v>
      </c>
      <c r="J34" s="1"/>
      <c r="K34" s="18">
        <v>100.75</v>
      </c>
      <c r="N34" s="18">
        <f>IFERROR(VLOOKUP(B34,AthListWomen[],1,FALSE),0)</f>
        <v>65533</v>
      </c>
      <c r="O34" s="18">
        <f t="shared" si="0"/>
        <v>32</v>
      </c>
    </row>
    <row r="35" spans="1:15" x14ac:dyDescent="0.25">
      <c r="A35">
        <v>33</v>
      </c>
      <c r="B35">
        <v>65947</v>
      </c>
      <c r="C35">
        <v>24</v>
      </c>
      <c r="D35" t="s">
        <v>118</v>
      </c>
      <c r="E35" t="s">
        <v>22</v>
      </c>
      <c r="F35">
        <v>99</v>
      </c>
      <c r="G35" t="s">
        <v>12</v>
      </c>
      <c r="H35" s="1">
        <v>1.0118055555555555E-3</v>
      </c>
      <c r="J35" s="1"/>
      <c r="K35" s="18">
        <v>103.87</v>
      </c>
      <c r="N35" s="18">
        <f>IFERROR(VLOOKUP(B35,AthListWomen[],1,FALSE),0)</f>
        <v>65947</v>
      </c>
      <c r="O35" s="18">
        <f t="shared" si="0"/>
        <v>33</v>
      </c>
    </row>
    <row r="36" spans="1:15" x14ac:dyDescent="0.25">
      <c r="A36">
        <v>34</v>
      </c>
      <c r="B36">
        <v>67228</v>
      </c>
      <c r="C36">
        <v>37</v>
      </c>
      <c r="D36" t="s">
        <v>127</v>
      </c>
      <c r="E36" t="s">
        <v>37</v>
      </c>
      <c r="F36">
        <v>0</v>
      </c>
      <c r="G36" t="s">
        <v>12</v>
      </c>
      <c r="H36" s="1">
        <v>1.0124999999999999E-3</v>
      </c>
      <c r="J36" s="1"/>
      <c r="K36" s="18">
        <v>104.68</v>
      </c>
      <c r="N36" s="18">
        <f>IFERROR(VLOOKUP(B36,AthListWomen[],1,FALSE),0)</f>
        <v>67228</v>
      </c>
      <c r="O36" s="18">
        <f t="shared" si="0"/>
        <v>34</v>
      </c>
    </row>
    <row r="37" spans="1:15" x14ac:dyDescent="0.25">
      <c r="A37">
        <v>35</v>
      </c>
      <c r="B37">
        <v>72124</v>
      </c>
      <c r="C37">
        <v>28</v>
      </c>
      <c r="D37" t="s">
        <v>159</v>
      </c>
      <c r="E37" t="s">
        <v>33</v>
      </c>
      <c r="F37">
        <v>99</v>
      </c>
      <c r="G37" t="s">
        <v>12</v>
      </c>
      <c r="H37" s="1">
        <v>1.0146990740740741E-3</v>
      </c>
      <c r="J37" s="1"/>
      <c r="K37" s="18">
        <v>107.26</v>
      </c>
      <c r="N37" s="18">
        <f>IFERROR(VLOOKUP(B37,AthListWomen[],1,FALSE),0)</f>
        <v>72124</v>
      </c>
      <c r="O37" s="18">
        <f t="shared" si="0"/>
        <v>35</v>
      </c>
    </row>
    <row r="38" spans="1:15" x14ac:dyDescent="0.25">
      <c r="A38">
        <v>36</v>
      </c>
      <c r="B38">
        <v>66954</v>
      </c>
      <c r="C38">
        <v>52</v>
      </c>
      <c r="D38" t="s">
        <v>134</v>
      </c>
      <c r="E38" t="s">
        <v>16</v>
      </c>
      <c r="F38">
        <v>0</v>
      </c>
      <c r="G38" t="s">
        <v>12</v>
      </c>
      <c r="H38" s="1">
        <v>1.0171296296296295E-3</v>
      </c>
      <c r="J38" s="1"/>
      <c r="K38" s="18">
        <v>110.1</v>
      </c>
      <c r="N38" s="18">
        <f>IFERROR(VLOOKUP(B38,AthListWomen[],1,FALSE),0)</f>
        <v>66954</v>
      </c>
      <c r="O38" s="18">
        <f t="shared" si="0"/>
        <v>36</v>
      </c>
    </row>
    <row r="39" spans="1:15" x14ac:dyDescent="0.25">
      <c r="A39">
        <v>37</v>
      </c>
      <c r="B39">
        <v>67107</v>
      </c>
      <c r="C39">
        <v>50</v>
      </c>
      <c r="D39" t="s">
        <v>160</v>
      </c>
      <c r="E39" t="s">
        <v>37</v>
      </c>
      <c r="F39">
        <v>0</v>
      </c>
      <c r="G39" t="s">
        <v>12</v>
      </c>
      <c r="H39" s="1">
        <v>1.0217592592592594E-3</v>
      </c>
      <c r="J39" s="1"/>
      <c r="K39" s="18">
        <v>115.52</v>
      </c>
      <c r="N39" s="18">
        <f>IFERROR(VLOOKUP(B39,AthListWomen[],1,FALSE),0)</f>
        <v>67107</v>
      </c>
      <c r="O39" s="18">
        <f t="shared" si="0"/>
        <v>37</v>
      </c>
    </row>
    <row r="40" spans="1:15" x14ac:dyDescent="0.25">
      <c r="A40">
        <v>38</v>
      </c>
      <c r="B40">
        <v>73438</v>
      </c>
      <c r="C40">
        <v>23</v>
      </c>
      <c r="D40" t="s">
        <v>143</v>
      </c>
      <c r="E40" t="s">
        <v>25</v>
      </c>
      <c r="F40">
        <v>99</v>
      </c>
      <c r="G40" t="s">
        <v>12</v>
      </c>
      <c r="H40" s="1">
        <v>1.0232638888888889E-3</v>
      </c>
      <c r="J40" s="1"/>
      <c r="K40" s="18">
        <v>117.28</v>
      </c>
      <c r="N40" s="18">
        <f>IFERROR(VLOOKUP(B40,AthListWomen[],1,FALSE),0)</f>
        <v>73438</v>
      </c>
      <c r="O40" s="18">
        <f t="shared" si="0"/>
        <v>38</v>
      </c>
    </row>
    <row r="41" spans="1:15" x14ac:dyDescent="0.25">
      <c r="A41">
        <v>39</v>
      </c>
      <c r="B41">
        <v>66984</v>
      </c>
      <c r="C41">
        <v>46</v>
      </c>
      <c r="D41" t="s">
        <v>139</v>
      </c>
      <c r="E41" t="s">
        <v>33</v>
      </c>
      <c r="F41">
        <v>0</v>
      </c>
      <c r="G41" t="s">
        <v>12</v>
      </c>
      <c r="H41" s="1">
        <v>1.0277777777777778E-3</v>
      </c>
      <c r="J41" s="1"/>
      <c r="K41" s="18">
        <v>122.56</v>
      </c>
      <c r="N41" s="18">
        <f>IFERROR(VLOOKUP(B41,AthListWomen[],1,FALSE),0)</f>
        <v>66984</v>
      </c>
      <c r="O41" s="18">
        <f t="shared" si="0"/>
        <v>39</v>
      </c>
    </row>
    <row r="42" spans="1:15" x14ac:dyDescent="0.25">
      <c r="A42">
        <v>40</v>
      </c>
      <c r="B42">
        <v>66022</v>
      </c>
      <c r="C42">
        <v>25</v>
      </c>
      <c r="D42" t="s">
        <v>132</v>
      </c>
      <c r="E42" t="s">
        <v>27</v>
      </c>
      <c r="F42">
        <v>99</v>
      </c>
      <c r="G42" t="s">
        <v>12</v>
      </c>
      <c r="H42" s="1">
        <v>1.0341435185185187E-3</v>
      </c>
      <c r="J42" s="1"/>
      <c r="K42" s="18">
        <v>130.01</v>
      </c>
      <c r="N42" s="18">
        <f>IFERROR(VLOOKUP(B42,AthListWomen[],1,FALSE),0)</f>
        <v>66022</v>
      </c>
      <c r="O42" s="18">
        <f t="shared" si="0"/>
        <v>40</v>
      </c>
    </row>
    <row r="43" spans="1:15" x14ac:dyDescent="0.25">
      <c r="A43">
        <v>41</v>
      </c>
      <c r="B43">
        <v>65855</v>
      </c>
      <c r="C43">
        <v>16</v>
      </c>
      <c r="D43" t="s">
        <v>152</v>
      </c>
      <c r="E43" t="s">
        <v>22</v>
      </c>
      <c r="F43">
        <v>99</v>
      </c>
      <c r="G43" t="s">
        <v>12</v>
      </c>
      <c r="H43" s="1">
        <v>1.0381944444444445E-3</v>
      </c>
      <c r="J43" s="1"/>
      <c r="K43" s="18">
        <v>134.75</v>
      </c>
      <c r="N43" s="18">
        <f>IFERROR(VLOOKUP(B43,AthListWomen[],1,FALSE),0)</f>
        <v>65855</v>
      </c>
      <c r="O43" s="18">
        <f t="shared" si="0"/>
        <v>41</v>
      </c>
    </row>
    <row r="44" spans="1:15" x14ac:dyDescent="0.25">
      <c r="A44">
        <v>42</v>
      </c>
      <c r="B44">
        <v>66910</v>
      </c>
      <c r="C44">
        <v>45</v>
      </c>
      <c r="D44" t="s">
        <v>136</v>
      </c>
      <c r="E44" t="s">
        <v>40</v>
      </c>
      <c r="F44">
        <v>0</v>
      </c>
      <c r="G44" t="s">
        <v>12</v>
      </c>
      <c r="H44" s="1">
        <v>1.0390046296296295E-3</v>
      </c>
      <c r="J44" s="1"/>
      <c r="K44" s="18">
        <v>135.69</v>
      </c>
      <c r="N44" s="18">
        <f>IFERROR(VLOOKUP(B44,AthListWomen[],1,FALSE),0)</f>
        <v>66910</v>
      </c>
      <c r="O44" s="18">
        <f t="shared" si="0"/>
        <v>42</v>
      </c>
    </row>
    <row r="45" spans="1:15" x14ac:dyDescent="0.25">
      <c r="A45">
        <v>43</v>
      </c>
      <c r="B45">
        <v>72829</v>
      </c>
      <c r="C45">
        <v>47</v>
      </c>
      <c r="D45" t="s">
        <v>147</v>
      </c>
      <c r="E45" t="s">
        <v>148</v>
      </c>
      <c r="F45">
        <v>98</v>
      </c>
      <c r="G45" t="s">
        <v>43</v>
      </c>
      <c r="H45" s="1">
        <v>1.043287037037037E-3</v>
      </c>
      <c r="J45" s="1"/>
      <c r="K45" s="18">
        <v>140.69999999999999</v>
      </c>
      <c r="N45" s="18">
        <f>IFERROR(VLOOKUP(B45,AthListWomen[],1,FALSE),0)</f>
        <v>0</v>
      </c>
      <c r="O45" s="18">
        <f t="shared" si="0"/>
        <v>42</v>
      </c>
    </row>
    <row r="46" spans="1:15" x14ac:dyDescent="0.25">
      <c r="A46">
        <v>44</v>
      </c>
      <c r="B46">
        <v>74210</v>
      </c>
      <c r="C46">
        <v>33</v>
      </c>
      <c r="D46" t="s">
        <v>154</v>
      </c>
      <c r="E46" t="s">
        <v>40</v>
      </c>
      <c r="F46">
        <v>0</v>
      </c>
      <c r="G46" t="s">
        <v>12</v>
      </c>
      <c r="H46" s="1">
        <v>1.0635416666666666E-3</v>
      </c>
      <c r="J46" s="1"/>
      <c r="K46" s="18">
        <v>164.4</v>
      </c>
      <c r="N46" s="18">
        <f>IFERROR(VLOOKUP(B46,AthListWomen[],1,FALSE),0)</f>
        <v>74210</v>
      </c>
      <c r="O46" s="18">
        <f t="shared" si="0"/>
        <v>43</v>
      </c>
    </row>
    <row r="47" spans="1:15" x14ac:dyDescent="0.25">
      <c r="A47">
        <v>45</v>
      </c>
      <c r="B47">
        <v>65072</v>
      </c>
      <c r="C47">
        <v>35</v>
      </c>
      <c r="D47" t="s">
        <v>138</v>
      </c>
      <c r="E47" t="s">
        <v>33</v>
      </c>
      <c r="F47">
        <v>0</v>
      </c>
      <c r="G47" t="s">
        <v>12</v>
      </c>
      <c r="H47" s="1">
        <v>1.0644675925925925E-3</v>
      </c>
      <c r="J47" s="1"/>
      <c r="K47" s="18">
        <v>165.49</v>
      </c>
      <c r="N47" s="18">
        <f>IFERROR(VLOOKUP(B47,AthListWomen[],1,FALSE),0)</f>
        <v>65072</v>
      </c>
      <c r="O47" s="18">
        <f t="shared" si="0"/>
        <v>44</v>
      </c>
    </row>
    <row r="48" spans="1:15" x14ac:dyDescent="0.25">
      <c r="A48">
        <v>46</v>
      </c>
      <c r="B48">
        <v>70993</v>
      </c>
      <c r="C48">
        <v>31</v>
      </c>
      <c r="D48" t="s">
        <v>141</v>
      </c>
      <c r="E48" t="s">
        <v>40</v>
      </c>
      <c r="F48">
        <v>0</v>
      </c>
      <c r="G48" t="s">
        <v>12</v>
      </c>
      <c r="H48" s="1">
        <v>1.0666666666666667E-3</v>
      </c>
      <c r="J48" s="1"/>
      <c r="K48" s="18">
        <v>168.06</v>
      </c>
      <c r="N48" s="18">
        <f>IFERROR(VLOOKUP(B48,AthListWomen[],1,FALSE),0)</f>
        <v>70993</v>
      </c>
      <c r="O48" s="18">
        <f t="shared" si="0"/>
        <v>45</v>
      </c>
    </row>
    <row r="49" spans="1:15" x14ac:dyDescent="0.25">
      <c r="A49">
        <v>47</v>
      </c>
      <c r="B49">
        <v>69771</v>
      </c>
      <c r="C49">
        <v>44</v>
      </c>
      <c r="D49" t="s">
        <v>149</v>
      </c>
      <c r="E49" t="s">
        <v>40</v>
      </c>
      <c r="F49">
        <v>0</v>
      </c>
      <c r="G49" t="s">
        <v>12</v>
      </c>
      <c r="H49" s="1">
        <v>1.0685185185185186E-3</v>
      </c>
      <c r="J49" s="1"/>
      <c r="K49" s="18">
        <v>170.23</v>
      </c>
      <c r="N49" s="18">
        <f>IFERROR(VLOOKUP(B49,AthListWomen[],1,FALSE),0)</f>
        <v>69771</v>
      </c>
      <c r="O49" s="18">
        <f t="shared" si="0"/>
        <v>46</v>
      </c>
    </row>
    <row r="50" spans="1:15" x14ac:dyDescent="0.25">
      <c r="A50">
        <v>48</v>
      </c>
      <c r="B50">
        <v>65927</v>
      </c>
      <c r="C50">
        <v>29</v>
      </c>
      <c r="D50" t="s">
        <v>610</v>
      </c>
      <c r="E50" t="s">
        <v>27</v>
      </c>
      <c r="F50">
        <v>99</v>
      </c>
      <c r="G50" t="s">
        <v>12</v>
      </c>
      <c r="H50" s="1">
        <v>1.0836805555555556E-3</v>
      </c>
      <c r="J50" s="1"/>
      <c r="K50" s="18">
        <v>187.97</v>
      </c>
      <c r="N50" s="18">
        <f>IFERROR(VLOOKUP(B50,AthListWomen[],1,FALSE),0)</f>
        <v>65927</v>
      </c>
      <c r="O50" s="18">
        <f t="shared" si="0"/>
        <v>47</v>
      </c>
    </row>
    <row r="51" spans="1:15" x14ac:dyDescent="0.25">
      <c r="A51">
        <v>49</v>
      </c>
      <c r="B51">
        <v>79003</v>
      </c>
      <c r="C51">
        <v>38</v>
      </c>
      <c r="D51" t="s">
        <v>153</v>
      </c>
      <c r="E51" t="s">
        <v>148</v>
      </c>
      <c r="F51">
        <v>0</v>
      </c>
      <c r="G51" t="s">
        <v>12</v>
      </c>
      <c r="H51" s="1">
        <v>1.0843750000000001E-3</v>
      </c>
      <c r="J51" s="1"/>
      <c r="K51" s="18">
        <v>188.78</v>
      </c>
      <c r="N51" s="18">
        <f>IFERROR(VLOOKUP(B51,AthListWomen[],1,FALSE),0)</f>
        <v>0</v>
      </c>
      <c r="O51" s="18">
        <f t="shared" si="0"/>
        <v>47</v>
      </c>
    </row>
    <row r="52" spans="1:15" x14ac:dyDescent="0.25">
      <c r="A52">
        <v>50</v>
      </c>
      <c r="B52">
        <v>70406</v>
      </c>
      <c r="C52">
        <v>30</v>
      </c>
      <c r="D52" t="s">
        <v>146</v>
      </c>
      <c r="E52" t="s">
        <v>33</v>
      </c>
      <c r="F52">
        <v>99</v>
      </c>
      <c r="G52" t="s">
        <v>12</v>
      </c>
      <c r="H52" s="1">
        <v>1.0881944444444446E-3</v>
      </c>
      <c r="J52" s="1"/>
      <c r="K52" s="18">
        <v>193.25</v>
      </c>
      <c r="N52" s="18">
        <f>IFERROR(VLOOKUP(B52,AthListWomen[],1,FALSE),0)</f>
        <v>70406</v>
      </c>
      <c r="O52" s="18">
        <f t="shared" si="0"/>
        <v>48</v>
      </c>
    </row>
    <row r="53" spans="1:15" x14ac:dyDescent="0.25">
      <c r="A53">
        <v>51</v>
      </c>
      <c r="B53">
        <v>67207</v>
      </c>
      <c r="C53">
        <v>40</v>
      </c>
      <c r="D53" t="s">
        <v>150</v>
      </c>
      <c r="E53" t="s">
        <v>37</v>
      </c>
      <c r="F53">
        <v>0</v>
      </c>
      <c r="G53" t="s">
        <v>12</v>
      </c>
      <c r="H53" s="1">
        <v>1.1023148148148149E-3</v>
      </c>
      <c r="J53" s="1"/>
      <c r="K53" s="18">
        <v>209.77</v>
      </c>
      <c r="N53" s="18">
        <f>IFERROR(VLOOKUP(B53,AthListWomen[],1,FALSE),0)</f>
        <v>67207</v>
      </c>
      <c r="O53" s="18">
        <f t="shared" si="0"/>
        <v>49</v>
      </c>
    </row>
    <row r="54" spans="1:15" x14ac:dyDescent="0.25">
      <c r="A54" s="18">
        <v>999</v>
      </c>
      <c r="B54" s="18">
        <v>65467</v>
      </c>
      <c r="C54" s="18">
        <v>34</v>
      </c>
      <c r="D54" s="18" t="s">
        <v>126</v>
      </c>
      <c r="E54" s="18" t="s">
        <v>40</v>
      </c>
      <c r="F54" s="18">
        <v>0</v>
      </c>
      <c r="G54" s="18" t="s">
        <v>12</v>
      </c>
      <c r="H54" s="18" t="s">
        <v>66</v>
      </c>
      <c r="I54" s="18"/>
      <c r="J54" s="18"/>
      <c r="K54" s="18">
        <v>0</v>
      </c>
      <c r="N54" s="18">
        <f>IFERROR(VLOOKUP(#REF!,AthListWomen[],1,FALSE),0)</f>
        <v>0</v>
      </c>
      <c r="O54" s="18">
        <f>IF(N54&gt;0,IF(#REF!&gt;0,IF(#REF!&lt;999,IF(#REF!=A53,IF(N53&gt;0,O53,O53+1),IF(A53=A52,O53+2,O53+1)),0),O53),O53)</f>
        <v>49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IF(N55&gt;0,IF(#REF!&gt;0,IF(#REF!&lt;999,IF(#REF!=#REF!,IF(N54&gt;0,O54,O54+1),IF(#REF!=A53,O54+2,O54+1)),0),O54),O54)</f>
        <v>49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49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49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49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49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49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49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49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49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49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49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49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49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49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49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49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49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49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49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49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49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49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49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49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49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49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49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49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49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49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49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49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49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49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49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49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49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49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49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49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49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49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49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49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49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49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49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49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49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49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49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49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49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49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49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49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49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49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49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49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49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49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49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49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49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49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49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49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49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49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49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49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49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49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49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49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49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49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49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49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49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49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49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49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49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49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49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49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49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49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49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49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49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49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49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49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7" sqref="M17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4</v>
      </c>
      <c r="D3" t="s">
        <v>65</v>
      </c>
      <c r="E3" t="s">
        <v>16</v>
      </c>
      <c r="F3">
        <v>99</v>
      </c>
      <c r="G3" t="s">
        <v>12</v>
      </c>
      <c r="H3" s="1">
        <v>8.9293981481481483E-4</v>
      </c>
      <c r="J3" s="1"/>
      <c r="K3" s="18">
        <v>0</v>
      </c>
      <c r="N3" s="18">
        <f>IFERROR(VLOOKUP(B3,AthListMen[],1,FALSE),0)</f>
        <v>67003</v>
      </c>
      <c r="O3" s="18">
        <f t="shared" ref="O3:O58" si="0">IF(N3&gt;0,IF(A3&gt;0,IF(A3&lt;999,IF(A3=A2,IF(N2&gt;0,O2,O2+1),IF(A2=A1,O2+2,O2+1)),0),O2),O2)</f>
        <v>1</v>
      </c>
    </row>
    <row r="4" spans="1:15" x14ac:dyDescent="0.25">
      <c r="A4">
        <v>2</v>
      </c>
      <c r="B4">
        <v>65106</v>
      </c>
      <c r="C4">
        <v>18</v>
      </c>
      <c r="D4" t="s">
        <v>18</v>
      </c>
      <c r="E4" t="s">
        <v>16</v>
      </c>
      <c r="F4">
        <v>99</v>
      </c>
      <c r="G4" t="s">
        <v>12</v>
      </c>
      <c r="H4" s="1">
        <v>8.9583333333333344E-4</v>
      </c>
      <c r="J4" s="1"/>
      <c r="K4" s="18">
        <v>3.5</v>
      </c>
      <c r="N4" s="18">
        <f>IFERROR(VLOOKUP(B4,AthListMen[],1,FALSE),0)</f>
        <v>65106</v>
      </c>
      <c r="O4" s="18">
        <f t="shared" si="0"/>
        <v>2</v>
      </c>
    </row>
    <row r="5" spans="1:15" x14ac:dyDescent="0.25">
      <c r="A5">
        <v>3</v>
      </c>
      <c r="B5">
        <v>68217</v>
      </c>
      <c r="C5">
        <v>14</v>
      </c>
      <c r="D5" t="s">
        <v>10</v>
      </c>
      <c r="E5" t="s">
        <v>11</v>
      </c>
      <c r="F5">
        <v>99</v>
      </c>
      <c r="G5" t="s">
        <v>12</v>
      </c>
      <c r="H5" s="1">
        <v>8.9884259259259257E-4</v>
      </c>
      <c r="J5" s="1"/>
      <c r="K5" s="18">
        <v>7.14</v>
      </c>
      <c r="N5" s="18">
        <f>IFERROR(VLOOKUP(B5,AthListMen[],1,FALSE),0)</f>
        <v>68217</v>
      </c>
      <c r="O5" s="18">
        <f t="shared" si="0"/>
        <v>3</v>
      </c>
    </row>
    <row r="6" spans="1:15" x14ac:dyDescent="0.25">
      <c r="A6">
        <v>4</v>
      </c>
      <c r="B6">
        <v>65464</v>
      </c>
      <c r="C6">
        <v>13</v>
      </c>
      <c r="D6" t="s">
        <v>19</v>
      </c>
      <c r="E6" t="s">
        <v>11</v>
      </c>
      <c r="F6">
        <v>99</v>
      </c>
      <c r="G6" t="s">
        <v>12</v>
      </c>
      <c r="H6" s="1">
        <v>9.003472222222222E-4</v>
      </c>
      <c r="J6" s="1"/>
      <c r="K6" s="18">
        <v>8.9600000000000009</v>
      </c>
      <c r="N6" s="18">
        <f>IFERROR(VLOOKUP(B6,AthListMen[],1,FALSE),0)</f>
        <v>65464</v>
      </c>
      <c r="O6" s="18">
        <f t="shared" si="0"/>
        <v>4</v>
      </c>
    </row>
    <row r="7" spans="1:15" x14ac:dyDescent="0.25">
      <c r="A7">
        <v>5</v>
      </c>
      <c r="B7">
        <v>65010</v>
      </c>
      <c r="C7">
        <v>7</v>
      </c>
      <c r="D7" t="s">
        <v>17</v>
      </c>
      <c r="E7" t="s">
        <v>14</v>
      </c>
      <c r="F7">
        <v>99</v>
      </c>
      <c r="G7" t="s">
        <v>12</v>
      </c>
      <c r="H7" s="1">
        <v>9.0115740740740748E-4</v>
      </c>
      <c r="J7" s="1"/>
      <c r="K7" s="18">
        <v>9.94</v>
      </c>
      <c r="N7" s="18">
        <f>IFERROR(VLOOKUP(B7,AthListMen[],1,FALSE),0)</f>
        <v>65010</v>
      </c>
      <c r="O7" s="18">
        <f t="shared" si="0"/>
        <v>5</v>
      </c>
    </row>
    <row r="8" spans="1:15" x14ac:dyDescent="0.25">
      <c r="A8">
        <v>6</v>
      </c>
      <c r="B8">
        <v>67162</v>
      </c>
      <c r="C8">
        <v>30</v>
      </c>
      <c r="D8" t="s">
        <v>92</v>
      </c>
      <c r="E8" t="s">
        <v>40</v>
      </c>
      <c r="F8">
        <v>0</v>
      </c>
      <c r="G8" t="s">
        <v>12</v>
      </c>
      <c r="H8" s="1">
        <v>9.0960648148148162E-4</v>
      </c>
      <c r="J8" s="1"/>
      <c r="K8" s="18">
        <v>20.16</v>
      </c>
      <c r="N8" s="18">
        <f>IFERROR(VLOOKUP(B8,AthListMen[],1,FALSE),0)</f>
        <v>67162</v>
      </c>
      <c r="O8" s="18">
        <f t="shared" si="0"/>
        <v>6</v>
      </c>
    </row>
    <row r="9" spans="1:15" x14ac:dyDescent="0.25">
      <c r="A9">
        <v>7</v>
      </c>
      <c r="B9">
        <v>67569</v>
      </c>
      <c r="C9">
        <v>6</v>
      </c>
      <c r="D9" t="s">
        <v>69</v>
      </c>
      <c r="E9" t="s">
        <v>40</v>
      </c>
      <c r="F9">
        <v>99</v>
      </c>
      <c r="G9" t="s">
        <v>12</v>
      </c>
      <c r="H9" s="1">
        <v>9.1273148148148149E-4</v>
      </c>
      <c r="J9" s="1"/>
      <c r="K9" s="18">
        <v>23.94</v>
      </c>
      <c r="N9" s="18">
        <f>IFERROR(VLOOKUP(B9,AthListMen[],1,FALSE),0)</f>
        <v>67569</v>
      </c>
      <c r="O9" s="18">
        <f t="shared" si="0"/>
        <v>7</v>
      </c>
    </row>
    <row r="10" spans="1:15" x14ac:dyDescent="0.25">
      <c r="A10">
        <v>8</v>
      </c>
      <c r="B10">
        <v>69415</v>
      </c>
      <c r="C10">
        <v>3</v>
      </c>
      <c r="D10" t="s">
        <v>77</v>
      </c>
      <c r="E10" t="s">
        <v>16</v>
      </c>
      <c r="F10">
        <v>99</v>
      </c>
      <c r="G10" t="s">
        <v>12</v>
      </c>
      <c r="H10" s="1">
        <v>9.1458333333333333E-4</v>
      </c>
      <c r="J10" s="1"/>
      <c r="K10" s="18">
        <v>26.18</v>
      </c>
      <c r="N10" s="18">
        <f>IFERROR(VLOOKUP(B10,AthListMen[],1,FALSE),0)</f>
        <v>69415</v>
      </c>
      <c r="O10" s="18">
        <f t="shared" si="0"/>
        <v>8</v>
      </c>
    </row>
    <row r="11" spans="1:15" x14ac:dyDescent="0.25">
      <c r="A11">
        <v>9</v>
      </c>
      <c r="B11">
        <v>67127</v>
      </c>
      <c r="C11">
        <v>47</v>
      </c>
      <c r="D11" t="s">
        <v>73</v>
      </c>
      <c r="E11" t="s">
        <v>40</v>
      </c>
      <c r="F11">
        <v>0</v>
      </c>
      <c r="G11" t="s">
        <v>12</v>
      </c>
      <c r="H11" s="1">
        <v>9.1574074074074073E-4</v>
      </c>
      <c r="J11" s="1"/>
      <c r="K11" s="18">
        <v>27.58</v>
      </c>
      <c r="N11" s="18">
        <f>IFERROR(VLOOKUP(B11,AthListMen[],1,FALSE),0)</f>
        <v>67127</v>
      </c>
      <c r="O11" s="18">
        <f t="shared" si="0"/>
        <v>9</v>
      </c>
    </row>
    <row r="12" spans="1:15" x14ac:dyDescent="0.25">
      <c r="A12">
        <v>10</v>
      </c>
      <c r="B12">
        <v>71926</v>
      </c>
      <c r="C12">
        <v>10</v>
      </c>
      <c r="D12" t="s">
        <v>15</v>
      </c>
      <c r="E12" t="s">
        <v>16</v>
      </c>
      <c r="F12">
        <v>99</v>
      </c>
      <c r="G12" t="s">
        <v>12</v>
      </c>
      <c r="H12" s="1">
        <v>9.1597222222222221E-4</v>
      </c>
      <c r="J12" s="1"/>
      <c r="K12" s="18">
        <v>27.86</v>
      </c>
      <c r="N12" s="18">
        <f>IFERROR(VLOOKUP(B12,AthListMen[],1,FALSE),0)</f>
        <v>71926</v>
      </c>
      <c r="O12" s="18">
        <f t="shared" si="0"/>
        <v>10</v>
      </c>
    </row>
    <row r="13" spans="1:15" x14ac:dyDescent="0.25">
      <c r="A13">
        <v>11</v>
      </c>
      <c r="B13">
        <v>67898</v>
      </c>
      <c r="C13">
        <v>43</v>
      </c>
      <c r="D13" t="s">
        <v>71</v>
      </c>
      <c r="E13" t="s">
        <v>11</v>
      </c>
      <c r="F13">
        <v>0</v>
      </c>
      <c r="G13" t="s">
        <v>12</v>
      </c>
      <c r="H13" s="1">
        <v>9.1736111111111109E-4</v>
      </c>
      <c r="J13" s="1"/>
      <c r="K13" s="18">
        <v>29.54</v>
      </c>
      <c r="N13" s="18">
        <f>IFERROR(VLOOKUP(B13,AthListMen[],1,FALSE),0)</f>
        <v>67898</v>
      </c>
      <c r="O13" s="18">
        <f t="shared" si="0"/>
        <v>11</v>
      </c>
    </row>
    <row r="14" spans="1:15" x14ac:dyDescent="0.25">
      <c r="A14">
        <v>12</v>
      </c>
      <c r="B14">
        <v>65068</v>
      </c>
      <c r="C14">
        <v>2</v>
      </c>
      <c r="D14" t="s">
        <v>606</v>
      </c>
      <c r="E14" t="s">
        <v>40</v>
      </c>
      <c r="F14">
        <v>99</v>
      </c>
      <c r="G14" t="s">
        <v>12</v>
      </c>
      <c r="H14" s="1">
        <v>9.1759259259259268E-4</v>
      </c>
      <c r="J14" s="1"/>
      <c r="K14" s="18">
        <v>29.82</v>
      </c>
      <c r="N14" s="18">
        <f>IFERROR(VLOOKUP(B14,AthListMen[],1,FALSE),0)</f>
        <v>65068</v>
      </c>
      <c r="O14" s="18">
        <f t="shared" si="0"/>
        <v>12</v>
      </c>
    </row>
    <row r="15" spans="1:15" x14ac:dyDescent="0.25">
      <c r="A15">
        <v>13</v>
      </c>
      <c r="B15">
        <v>65183</v>
      </c>
      <c r="C15">
        <v>21</v>
      </c>
      <c r="D15" t="s">
        <v>46</v>
      </c>
      <c r="E15" t="s">
        <v>33</v>
      </c>
      <c r="F15">
        <v>99</v>
      </c>
      <c r="G15" t="s">
        <v>12</v>
      </c>
      <c r="H15" s="1">
        <v>9.2187499999999995E-4</v>
      </c>
      <c r="J15" s="1"/>
      <c r="K15" s="18">
        <v>35</v>
      </c>
      <c r="N15" s="18">
        <f>IFERROR(VLOOKUP(B15,AthListMen[],1,FALSE),0)</f>
        <v>65183</v>
      </c>
      <c r="O15" s="18">
        <f t="shared" si="0"/>
        <v>13</v>
      </c>
    </row>
    <row r="16" spans="1:15" x14ac:dyDescent="0.25">
      <c r="A16">
        <v>14</v>
      </c>
      <c r="B16">
        <v>67171</v>
      </c>
      <c r="C16">
        <v>34</v>
      </c>
      <c r="D16" t="s">
        <v>36</v>
      </c>
      <c r="E16" t="s">
        <v>37</v>
      </c>
      <c r="F16">
        <v>0</v>
      </c>
      <c r="G16" t="s">
        <v>12</v>
      </c>
      <c r="H16" s="1">
        <v>9.2557870370370363E-4</v>
      </c>
      <c r="J16" s="1"/>
      <c r="K16" s="18">
        <v>39.479999999999997</v>
      </c>
      <c r="N16" s="18">
        <f>IFERROR(VLOOKUP(B16,AthListMen[],1,FALSE),0)</f>
        <v>67171</v>
      </c>
      <c r="O16" s="18">
        <f t="shared" si="0"/>
        <v>14</v>
      </c>
    </row>
    <row r="17" spans="1:15" x14ac:dyDescent="0.25">
      <c r="A17">
        <v>15</v>
      </c>
      <c r="B17">
        <v>65931</v>
      </c>
      <c r="C17">
        <v>12</v>
      </c>
      <c r="D17" t="s">
        <v>21</v>
      </c>
      <c r="E17" t="s">
        <v>22</v>
      </c>
      <c r="F17">
        <v>99</v>
      </c>
      <c r="G17" t="s">
        <v>12</v>
      </c>
      <c r="H17" s="1">
        <v>9.2812500000000002E-4</v>
      </c>
      <c r="J17" s="1"/>
      <c r="K17" s="18">
        <v>42.56</v>
      </c>
      <c r="N17" s="18">
        <f>IFERROR(VLOOKUP(B17,AthListMen[],1,FALSE),0)</f>
        <v>65931</v>
      </c>
      <c r="O17" s="18">
        <f t="shared" si="0"/>
        <v>15</v>
      </c>
    </row>
    <row r="18" spans="1:15" x14ac:dyDescent="0.25">
      <c r="A18">
        <v>16</v>
      </c>
      <c r="B18">
        <v>65339</v>
      </c>
      <c r="C18">
        <v>36</v>
      </c>
      <c r="D18" t="s">
        <v>13</v>
      </c>
      <c r="E18" t="s">
        <v>14</v>
      </c>
      <c r="F18">
        <v>0</v>
      </c>
      <c r="G18" t="s">
        <v>12</v>
      </c>
      <c r="H18" s="1">
        <v>9.3148148148148148E-4</v>
      </c>
      <c r="J18" s="1"/>
      <c r="K18" s="18">
        <v>46.62</v>
      </c>
      <c r="N18" s="18">
        <f>IFERROR(VLOOKUP(B18,AthListMen[],1,FALSE),0)</f>
        <v>65339</v>
      </c>
      <c r="O18" s="18">
        <f t="shared" si="0"/>
        <v>16</v>
      </c>
    </row>
    <row r="19" spans="1:15" x14ac:dyDescent="0.25">
      <c r="A19">
        <v>17</v>
      </c>
      <c r="B19">
        <v>65357</v>
      </c>
      <c r="C19">
        <v>8</v>
      </c>
      <c r="D19" t="s">
        <v>30</v>
      </c>
      <c r="E19" t="s">
        <v>14</v>
      </c>
      <c r="F19">
        <v>99</v>
      </c>
      <c r="G19" t="s">
        <v>12</v>
      </c>
      <c r="H19" s="1">
        <v>9.32986111111111E-4</v>
      </c>
      <c r="J19" s="1"/>
      <c r="K19" s="18">
        <v>48.44</v>
      </c>
      <c r="N19" s="18">
        <f>IFERROR(VLOOKUP(B19,AthListMen[],1,FALSE),0)</f>
        <v>65357</v>
      </c>
      <c r="O19" s="18">
        <f t="shared" si="0"/>
        <v>17</v>
      </c>
    </row>
    <row r="20" spans="1:15" x14ac:dyDescent="0.25">
      <c r="A20">
        <v>18</v>
      </c>
      <c r="B20">
        <v>66978</v>
      </c>
      <c r="C20">
        <v>20</v>
      </c>
      <c r="D20" t="s">
        <v>23</v>
      </c>
      <c r="E20" t="s">
        <v>16</v>
      </c>
      <c r="F20">
        <v>99</v>
      </c>
      <c r="G20" t="s">
        <v>12</v>
      </c>
      <c r="H20" s="1">
        <v>9.3391203703703702E-4</v>
      </c>
      <c r="J20" s="1"/>
      <c r="K20" s="18">
        <v>49.56</v>
      </c>
      <c r="N20" s="18">
        <f>IFERROR(VLOOKUP(B20,AthListMen[],1,FALSE),0)</f>
        <v>66978</v>
      </c>
      <c r="O20" s="18">
        <f t="shared" si="0"/>
        <v>18</v>
      </c>
    </row>
    <row r="21" spans="1:15" x14ac:dyDescent="0.25">
      <c r="A21">
        <v>19</v>
      </c>
      <c r="B21">
        <v>65452</v>
      </c>
      <c r="C21">
        <v>44</v>
      </c>
      <c r="D21" t="s">
        <v>78</v>
      </c>
      <c r="E21" t="s">
        <v>25</v>
      </c>
      <c r="F21">
        <v>0</v>
      </c>
      <c r="G21" t="s">
        <v>12</v>
      </c>
      <c r="H21" s="1">
        <v>9.3645833333333341E-4</v>
      </c>
      <c r="J21" s="1"/>
      <c r="K21" s="18">
        <v>52.64</v>
      </c>
      <c r="N21" s="18">
        <f>IFERROR(VLOOKUP(B21,AthListMen[],1,FALSE),0)</f>
        <v>65452</v>
      </c>
      <c r="O21" s="18">
        <f t="shared" si="0"/>
        <v>19</v>
      </c>
    </row>
    <row r="22" spans="1:15" x14ac:dyDescent="0.25">
      <c r="A22">
        <v>20</v>
      </c>
      <c r="B22">
        <v>65187</v>
      </c>
      <c r="C22">
        <v>5</v>
      </c>
      <c r="D22" t="s">
        <v>70</v>
      </c>
      <c r="E22" t="s">
        <v>25</v>
      </c>
      <c r="F22">
        <v>99</v>
      </c>
      <c r="G22" t="s">
        <v>12</v>
      </c>
      <c r="H22" s="1">
        <v>9.3946759259259255E-4</v>
      </c>
      <c r="J22" s="1"/>
      <c r="K22" s="18">
        <v>56.27</v>
      </c>
      <c r="N22" s="18">
        <f>IFERROR(VLOOKUP(B22,AthListMen[],1,FALSE),0)</f>
        <v>65187</v>
      </c>
      <c r="O22" s="18">
        <f t="shared" si="0"/>
        <v>20</v>
      </c>
    </row>
    <row r="23" spans="1:15" x14ac:dyDescent="0.25">
      <c r="A23">
        <v>21</v>
      </c>
      <c r="B23">
        <v>67122</v>
      </c>
      <c r="C23">
        <v>9</v>
      </c>
      <c r="D23" t="s">
        <v>39</v>
      </c>
      <c r="E23" t="s">
        <v>40</v>
      </c>
      <c r="F23">
        <v>99</v>
      </c>
      <c r="G23" t="s">
        <v>12</v>
      </c>
      <c r="H23" s="1">
        <v>9.4212962962962968E-4</v>
      </c>
      <c r="J23" s="1"/>
      <c r="K23" s="18">
        <v>59.49</v>
      </c>
      <c r="N23" s="18">
        <f>IFERROR(VLOOKUP(B23,AthListMen[],1,FALSE),0)</f>
        <v>67122</v>
      </c>
      <c r="O23" s="18">
        <f t="shared" si="0"/>
        <v>21</v>
      </c>
    </row>
    <row r="24" spans="1:15" x14ac:dyDescent="0.25">
      <c r="A24">
        <v>22</v>
      </c>
      <c r="B24">
        <v>65024</v>
      </c>
      <c r="C24">
        <v>49</v>
      </c>
      <c r="D24" t="s">
        <v>32</v>
      </c>
      <c r="E24" t="s">
        <v>33</v>
      </c>
      <c r="F24">
        <v>0</v>
      </c>
      <c r="G24" t="s">
        <v>12</v>
      </c>
      <c r="H24" s="1">
        <v>9.4282407407407422E-4</v>
      </c>
      <c r="J24" s="1"/>
      <c r="K24" s="18">
        <v>60.33</v>
      </c>
      <c r="N24" s="18">
        <f>IFERROR(VLOOKUP(B24,AthListMen[],1,FALSE),0)</f>
        <v>65024</v>
      </c>
      <c r="O24" s="18">
        <f t="shared" si="0"/>
        <v>22</v>
      </c>
    </row>
    <row r="25" spans="1:15" x14ac:dyDescent="0.25">
      <c r="A25">
        <v>23</v>
      </c>
      <c r="B25">
        <v>65257</v>
      </c>
      <c r="C25">
        <v>54</v>
      </c>
      <c r="D25" t="s">
        <v>35</v>
      </c>
      <c r="E25" t="s">
        <v>14</v>
      </c>
      <c r="F25">
        <v>0</v>
      </c>
      <c r="G25" t="s">
        <v>12</v>
      </c>
      <c r="H25" s="1">
        <v>9.4803240740740742E-4</v>
      </c>
      <c r="J25" s="1"/>
      <c r="K25" s="18">
        <v>66.63</v>
      </c>
      <c r="N25" s="18">
        <f>IFERROR(VLOOKUP(B25,AthListMen[],1,FALSE),0)</f>
        <v>65257</v>
      </c>
      <c r="O25" s="18">
        <f t="shared" si="0"/>
        <v>23</v>
      </c>
    </row>
    <row r="26" spans="1:15" x14ac:dyDescent="0.25">
      <c r="A26">
        <v>24</v>
      </c>
      <c r="B26">
        <v>65074</v>
      </c>
      <c r="C26">
        <v>19</v>
      </c>
      <c r="D26" t="s">
        <v>83</v>
      </c>
      <c r="E26" t="s">
        <v>84</v>
      </c>
      <c r="F26">
        <v>99</v>
      </c>
      <c r="G26" t="s">
        <v>12</v>
      </c>
      <c r="H26" s="1">
        <v>9.4814814814814805E-4</v>
      </c>
      <c r="J26" s="1"/>
      <c r="K26" s="18">
        <v>66.77</v>
      </c>
      <c r="N26" s="18">
        <f>IFERROR(VLOOKUP(B26,AthListMen[],1,FALSE),0)</f>
        <v>65074</v>
      </c>
      <c r="O26" s="18">
        <f t="shared" si="0"/>
        <v>24</v>
      </c>
    </row>
    <row r="27" spans="1:15" x14ac:dyDescent="0.25">
      <c r="A27">
        <v>25</v>
      </c>
      <c r="B27">
        <v>65160</v>
      </c>
      <c r="C27">
        <v>52</v>
      </c>
      <c r="D27" t="s">
        <v>20</v>
      </c>
      <c r="E27" t="s">
        <v>14</v>
      </c>
      <c r="F27">
        <v>0</v>
      </c>
      <c r="G27" t="s">
        <v>12</v>
      </c>
      <c r="H27" s="1">
        <v>9.4930555555555556E-4</v>
      </c>
      <c r="J27" s="1"/>
      <c r="K27" s="18">
        <v>68.17</v>
      </c>
      <c r="N27" s="18">
        <f>IFERROR(VLOOKUP(B27,AthListMen[],1,FALSE),0)</f>
        <v>65160</v>
      </c>
      <c r="O27" s="18">
        <f t="shared" si="0"/>
        <v>25</v>
      </c>
    </row>
    <row r="28" spans="1:15" x14ac:dyDescent="0.25">
      <c r="A28">
        <v>26</v>
      </c>
      <c r="B28">
        <v>65053</v>
      </c>
      <c r="C28">
        <v>33</v>
      </c>
      <c r="D28" t="s">
        <v>613</v>
      </c>
      <c r="E28" t="s">
        <v>25</v>
      </c>
      <c r="F28">
        <v>0</v>
      </c>
      <c r="G28" t="s">
        <v>12</v>
      </c>
      <c r="H28" s="1">
        <v>9.5023148148148159E-4</v>
      </c>
      <c r="J28" s="1"/>
      <c r="K28" s="18">
        <v>69.290000000000006</v>
      </c>
      <c r="N28" s="18">
        <f>IFERROR(VLOOKUP(B28,AthListMen[],1,FALSE),0)</f>
        <v>65053</v>
      </c>
      <c r="O28" s="18">
        <f t="shared" si="0"/>
        <v>26</v>
      </c>
    </row>
    <row r="29" spans="1:15" x14ac:dyDescent="0.25">
      <c r="A29">
        <v>27</v>
      </c>
      <c r="B29">
        <v>67117</v>
      </c>
      <c r="C29">
        <v>57</v>
      </c>
      <c r="D29" t="s">
        <v>44</v>
      </c>
      <c r="E29" t="s">
        <v>16</v>
      </c>
      <c r="F29">
        <v>0</v>
      </c>
      <c r="G29" t="s">
        <v>12</v>
      </c>
      <c r="H29" s="1">
        <v>9.5092592592592592E-4</v>
      </c>
      <c r="J29" s="1"/>
      <c r="K29" s="18">
        <v>70.13</v>
      </c>
      <c r="N29" s="18">
        <f>IFERROR(VLOOKUP(B29,AthListMen[],1,FALSE),0)</f>
        <v>67117</v>
      </c>
      <c r="O29" s="18">
        <f t="shared" si="0"/>
        <v>27</v>
      </c>
    </row>
    <row r="30" spans="1:15" x14ac:dyDescent="0.25">
      <c r="A30">
        <v>28</v>
      </c>
      <c r="B30">
        <v>65835</v>
      </c>
      <c r="C30">
        <v>51</v>
      </c>
      <c r="D30" t="s">
        <v>34</v>
      </c>
      <c r="E30" t="s">
        <v>27</v>
      </c>
      <c r="F30">
        <v>0</v>
      </c>
      <c r="G30" t="s">
        <v>12</v>
      </c>
      <c r="H30" s="1">
        <v>9.5185185185185184E-4</v>
      </c>
      <c r="J30" s="1"/>
      <c r="K30" s="18">
        <v>71.25</v>
      </c>
      <c r="N30" s="18">
        <f>IFERROR(VLOOKUP(B30,AthListMen[],1,FALSE),0)</f>
        <v>65835</v>
      </c>
      <c r="O30" s="18">
        <f t="shared" si="0"/>
        <v>28</v>
      </c>
    </row>
    <row r="31" spans="1:15" x14ac:dyDescent="0.25">
      <c r="A31">
        <v>29</v>
      </c>
      <c r="B31">
        <v>67057</v>
      </c>
      <c r="C31">
        <v>1</v>
      </c>
      <c r="D31" t="s">
        <v>24</v>
      </c>
      <c r="E31" t="s">
        <v>25</v>
      </c>
      <c r="F31">
        <v>99</v>
      </c>
      <c r="G31" t="s">
        <v>12</v>
      </c>
      <c r="H31" s="1">
        <v>9.5312499999999998E-4</v>
      </c>
      <c r="J31" s="1"/>
      <c r="K31" s="18">
        <v>72.790000000000006</v>
      </c>
      <c r="N31" s="18">
        <f>IFERROR(VLOOKUP(B31,AthListMen[],1,FALSE),0)</f>
        <v>67057</v>
      </c>
      <c r="O31" s="18">
        <f t="shared" si="0"/>
        <v>29</v>
      </c>
    </row>
    <row r="32" spans="1:15" x14ac:dyDescent="0.25">
      <c r="A32">
        <v>30</v>
      </c>
      <c r="B32">
        <v>67399</v>
      </c>
      <c r="C32">
        <v>35</v>
      </c>
      <c r="D32" t="s">
        <v>50</v>
      </c>
      <c r="E32" t="s">
        <v>22</v>
      </c>
      <c r="F32">
        <v>0</v>
      </c>
      <c r="G32" t="s">
        <v>12</v>
      </c>
      <c r="H32" s="1">
        <v>9.5358796296296294E-4</v>
      </c>
      <c r="J32" s="1"/>
      <c r="K32" s="18">
        <v>73.349999999999994</v>
      </c>
      <c r="N32" s="18">
        <f>IFERROR(VLOOKUP(B32,AthListMen[],1,FALSE),0)</f>
        <v>67399</v>
      </c>
      <c r="O32" s="18">
        <f t="shared" si="0"/>
        <v>30</v>
      </c>
    </row>
    <row r="33" spans="1:15" x14ac:dyDescent="0.25">
      <c r="A33">
        <v>31</v>
      </c>
      <c r="B33">
        <v>104588</v>
      </c>
      <c r="C33">
        <v>22</v>
      </c>
      <c r="D33" t="s">
        <v>42</v>
      </c>
      <c r="E33" t="s">
        <v>40</v>
      </c>
      <c r="F33">
        <v>98</v>
      </c>
      <c r="G33" t="s">
        <v>43</v>
      </c>
      <c r="H33" s="1">
        <v>9.5370370370370368E-4</v>
      </c>
      <c r="J33" s="1"/>
      <c r="K33" s="18">
        <v>73.489999999999995</v>
      </c>
      <c r="N33" s="18">
        <f>IFERROR(VLOOKUP(B33,AthListMen[],1,FALSE),0)</f>
        <v>0</v>
      </c>
      <c r="O33" s="18">
        <f t="shared" si="0"/>
        <v>30</v>
      </c>
    </row>
    <row r="34" spans="1:15" x14ac:dyDescent="0.25">
      <c r="A34">
        <v>32</v>
      </c>
      <c r="B34">
        <v>66130</v>
      </c>
      <c r="C34">
        <v>27</v>
      </c>
      <c r="D34" t="s">
        <v>96</v>
      </c>
      <c r="E34" t="s">
        <v>49</v>
      </c>
      <c r="F34">
        <v>98</v>
      </c>
      <c r="G34" t="s">
        <v>43</v>
      </c>
      <c r="H34" s="1">
        <v>9.5567129629629637E-4</v>
      </c>
      <c r="J34" s="1"/>
      <c r="K34" s="18">
        <v>75.87</v>
      </c>
      <c r="N34" s="18">
        <f>IFERROR(VLOOKUP(B34,AthListMen[],1,FALSE),0)</f>
        <v>0</v>
      </c>
      <c r="O34" s="18">
        <f t="shared" si="0"/>
        <v>30</v>
      </c>
    </row>
    <row r="35" spans="1:15" x14ac:dyDescent="0.25">
      <c r="A35">
        <v>33</v>
      </c>
      <c r="B35">
        <v>65052</v>
      </c>
      <c r="C35">
        <v>17</v>
      </c>
      <c r="D35" t="s">
        <v>79</v>
      </c>
      <c r="E35" t="s">
        <v>25</v>
      </c>
      <c r="F35">
        <v>99</v>
      </c>
      <c r="G35" t="s">
        <v>12</v>
      </c>
      <c r="H35" s="1">
        <v>9.6574074074074086E-4</v>
      </c>
      <c r="J35" s="1"/>
      <c r="K35" s="18">
        <v>88.05</v>
      </c>
      <c r="N35" s="18">
        <f>IFERROR(VLOOKUP(B35,AthListMen[],1,FALSE),0)</f>
        <v>65052</v>
      </c>
      <c r="O35" s="18">
        <f t="shared" si="0"/>
        <v>31</v>
      </c>
    </row>
    <row r="36" spans="1:15" x14ac:dyDescent="0.25">
      <c r="A36">
        <v>34</v>
      </c>
      <c r="B36">
        <v>69631</v>
      </c>
      <c r="C36">
        <v>31</v>
      </c>
      <c r="D36" t="s">
        <v>48</v>
      </c>
      <c r="E36" t="s">
        <v>49</v>
      </c>
      <c r="F36">
        <v>99</v>
      </c>
      <c r="G36" t="s">
        <v>12</v>
      </c>
      <c r="H36" s="1">
        <v>9.699074074074075E-4</v>
      </c>
      <c r="J36" s="1"/>
      <c r="K36" s="18">
        <v>93.09</v>
      </c>
      <c r="N36" s="18">
        <f>IFERROR(VLOOKUP(B36,AthListMen[],1,FALSE),0)</f>
        <v>0</v>
      </c>
      <c r="O36" s="18">
        <f t="shared" si="0"/>
        <v>31</v>
      </c>
    </row>
    <row r="37" spans="1:15" x14ac:dyDescent="0.25">
      <c r="A37">
        <v>35</v>
      </c>
      <c r="B37">
        <v>72569</v>
      </c>
      <c r="C37">
        <v>23</v>
      </c>
      <c r="D37" t="s">
        <v>45</v>
      </c>
      <c r="E37" t="s">
        <v>27</v>
      </c>
      <c r="F37">
        <v>99</v>
      </c>
      <c r="G37" t="s">
        <v>12</v>
      </c>
      <c r="H37" s="1">
        <v>9.7210648148148145E-4</v>
      </c>
      <c r="J37" s="1"/>
      <c r="K37" s="18">
        <v>95.75</v>
      </c>
      <c r="N37" s="18">
        <f>IFERROR(VLOOKUP(B37,AthListMen[],1,FALSE),0)</f>
        <v>72569</v>
      </c>
      <c r="O37" s="18">
        <f t="shared" si="0"/>
        <v>32</v>
      </c>
    </row>
    <row r="38" spans="1:15" x14ac:dyDescent="0.25">
      <c r="A38">
        <v>36</v>
      </c>
      <c r="B38">
        <v>67206</v>
      </c>
      <c r="C38">
        <v>28</v>
      </c>
      <c r="D38" t="s">
        <v>54</v>
      </c>
      <c r="E38" t="s">
        <v>40</v>
      </c>
      <c r="F38">
        <v>99</v>
      </c>
      <c r="G38" t="s">
        <v>12</v>
      </c>
      <c r="H38" s="1">
        <v>9.7546296296296302E-4</v>
      </c>
      <c r="J38" s="1"/>
      <c r="K38" s="18">
        <v>99.81</v>
      </c>
      <c r="N38" s="18">
        <f>IFERROR(VLOOKUP(B38,AthListMen[],1,FALSE),0)</f>
        <v>67206</v>
      </c>
      <c r="O38" s="18">
        <f t="shared" si="0"/>
        <v>33</v>
      </c>
    </row>
    <row r="39" spans="1:15" x14ac:dyDescent="0.25">
      <c r="A39">
        <v>37</v>
      </c>
      <c r="B39">
        <v>66149</v>
      </c>
      <c r="C39">
        <v>56</v>
      </c>
      <c r="D39" t="s">
        <v>72</v>
      </c>
      <c r="E39" t="s">
        <v>49</v>
      </c>
      <c r="F39">
        <v>0</v>
      </c>
      <c r="G39" t="s">
        <v>12</v>
      </c>
      <c r="H39" s="1">
        <v>9.7893518518518512E-4</v>
      </c>
      <c r="J39" s="1"/>
      <c r="K39" s="18">
        <v>104.01</v>
      </c>
      <c r="N39" s="18">
        <f>IFERROR(VLOOKUP(B39,AthListMen[],1,FALSE),0)</f>
        <v>0</v>
      </c>
      <c r="O39" s="18">
        <f t="shared" si="0"/>
        <v>33</v>
      </c>
    </row>
    <row r="40" spans="1:15" x14ac:dyDescent="0.25">
      <c r="A40">
        <v>38</v>
      </c>
      <c r="B40">
        <v>66913</v>
      </c>
      <c r="C40">
        <v>16</v>
      </c>
      <c r="D40" t="s">
        <v>58</v>
      </c>
      <c r="E40" t="s">
        <v>33</v>
      </c>
      <c r="F40">
        <v>99</v>
      </c>
      <c r="G40" t="s">
        <v>12</v>
      </c>
      <c r="H40" s="1">
        <v>9.8067129629629633E-4</v>
      </c>
      <c r="J40" s="1"/>
      <c r="K40" s="18">
        <v>106.11</v>
      </c>
      <c r="N40" s="18">
        <f>IFERROR(VLOOKUP(B40,AthListMen[],1,FALSE),0)</f>
        <v>66913</v>
      </c>
      <c r="O40" s="18">
        <f t="shared" si="0"/>
        <v>34</v>
      </c>
    </row>
    <row r="41" spans="1:15" x14ac:dyDescent="0.25">
      <c r="A41">
        <v>39</v>
      </c>
      <c r="B41">
        <v>65404</v>
      </c>
      <c r="C41">
        <v>48</v>
      </c>
      <c r="D41" t="s">
        <v>82</v>
      </c>
      <c r="E41" t="s">
        <v>33</v>
      </c>
      <c r="F41">
        <v>0</v>
      </c>
      <c r="G41" t="s">
        <v>12</v>
      </c>
      <c r="H41" s="1">
        <v>9.8321759259259261E-4</v>
      </c>
      <c r="J41" s="1"/>
      <c r="K41" s="18">
        <v>109.19</v>
      </c>
      <c r="N41" s="18">
        <f>IFERROR(VLOOKUP(B41,AthListMen[],1,FALSE),0)</f>
        <v>65404</v>
      </c>
      <c r="O41" s="18">
        <f t="shared" si="0"/>
        <v>35</v>
      </c>
    </row>
    <row r="42" spans="1:15" x14ac:dyDescent="0.25">
      <c r="A42">
        <v>40</v>
      </c>
      <c r="B42">
        <v>72608</v>
      </c>
      <c r="C42">
        <v>45</v>
      </c>
      <c r="D42" t="s">
        <v>605</v>
      </c>
      <c r="E42" t="s">
        <v>25</v>
      </c>
      <c r="F42">
        <v>0</v>
      </c>
      <c r="G42" t="s">
        <v>12</v>
      </c>
      <c r="H42" s="1">
        <v>9.8506944444444445E-4</v>
      </c>
      <c r="J42" s="1"/>
      <c r="K42" s="18">
        <v>111.43</v>
      </c>
      <c r="N42" s="18">
        <f>IFERROR(VLOOKUP(B42,AthListMen[],1,FALSE),0)</f>
        <v>72608</v>
      </c>
      <c r="O42" s="18">
        <f t="shared" si="0"/>
        <v>36</v>
      </c>
    </row>
    <row r="43" spans="1:15" x14ac:dyDescent="0.25">
      <c r="A43">
        <v>41</v>
      </c>
      <c r="B43">
        <v>70162</v>
      </c>
      <c r="C43">
        <v>25</v>
      </c>
      <c r="D43" t="s">
        <v>53</v>
      </c>
      <c r="E43" t="s">
        <v>27</v>
      </c>
      <c r="F43">
        <v>99</v>
      </c>
      <c r="G43" t="s">
        <v>12</v>
      </c>
      <c r="H43" s="1">
        <v>9.9143518518518526E-4</v>
      </c>
      <c r="J43" s="1"/>
      <c r="K43" s="18">
        <v>119.13</v>
      </c>
      <c r="N43" s="18">
        <f>IFERROR(VLOOKUP(B43,AthListMen[],1,FALSE),0)</f>
        <v>70162</v>
      </c>
      <c r="O43" s="18">
        <f t="shared" si="0"/>
        <v>37</v>
      </c>
    </row>
    <row r="44" spans="1:15" x14ac:dyDescent="0.25">
      <c r="A44">
        <v>42</v>
      </c>
      <c r="B44">
        <v>65383</v>
      </c>
      <c r="C44">
        <v>41</v>
      </c>
      <c r="D44" t="s">
        <v>611</v>
      </c>
      <c r="E44" t="s">
        <v>612</v>
      </c>
      <c r="F44">
        <v>99</v>
      </c>
      <c r="G44" t="s">
        <v>12</v>
      </c>
      <c r="H44" s="1">
        <v>9.9456018518518513E-4</v>
      </c>
      <c r="J44" s="1"/>
      <c r="K44" s="18">
        <v>122.91</v>
      </c>
      <c r="N44" s="18">
        <f>IFERROR(VLOOKUP(B44,AthListMen[],1,FALSE),0)</f>
        <v>65383</v>
      </c>
      <c r="O44" s="18">
        <f t="shared" si="0"/>
        <v>38</v>
      </c>
    </row>
    <row r="45" spans="1:15" x14ac:dyDescent="0.25">
      <c r="A45">
        <v>43</v>
      </c>
      <c r="B45">
        <v>67575</v>
      </c>
      <c r="C45">
        <v>37</v>
      </c>
      <c r="D45" t="s">
        <v>60</v>
      </c>
      <c r="E45" t="s">
        <v>25</v>
      </c>
      <c r="F45">
        <v>0</v>
      </c>
      <c r="G45" t="s">
        <v>12</v>
      </c>
      <c r="H45" s="1">
        <v>9.9583333333333316E-4</v>
      </c>
      <c r="J45" s="1"/>
      <c r="K45" s="18">
        <v>124.45</v>
      </c>
      <c r="N45" s="18">
        <f>IFERROR(VLOOKUP(B45,AthListMen[],1,FALSE),0)</f>
        <v>67575</v>
      </c>
      <c r="O45" s="18">
        <f t="shared" si="0"/>
        <v>39</v>
      </c>
    </row>
    <row r="46" spans="1:15" x14ac:dyDescent="0.25">
      <c r="A46">
        <v>44</v>
      </c>
      <c r="B46">
        <v>73801</v>
      </c>
      <c r="C46">
        <v>38</v>
      </c>
      <c r="D46" t="s">
        <v>55</v>
      </c>
      <c r="E46" t="s">
        <v>14</v>
      </c>
      <c r="F46">
        <v>0</v>
      </c>
      <c r="G46" t="s">
        <v>12</v>
      </c>
      <c r="H46" s="1">
        <v>9.9652777777777782E-4</v>
      </c>
      <c r="J46" s="1"/>
      <c r="K46" s="18">
        <v>125.29</v>
      </c>
      <c r="N46" s="18">
        <f>IFERROR(VLOOKUP(B46,AthListMen[],1,FALSE),0)</f>
        <v>73801</v>
      </c>
      <c r="O46" s="18">
        <f t="shared" si="0"/>
        <v>40</v>
      </c>
    </row>
    <row r="47" spans="1:15" x14ac:dyDescent="0.25">
      <c r="A47">
        <v>45</v>
      </c>
      <c r="B47">
        <v>65277</v>
      </c>
      <c r="C47">
        <v>26</v>
      </c>
      <c r="D47" t="s">
        <v>93</v>
      </c>
      <c r="E47" t="s">
        <v>14</v>
      </c>
      <c r="F47">
        <v>99</v>
      </c>
      <c r="G47" t="s">
        <v>12</v>
      </c>
      <c r="H47" s="1">
        <v>9.9918981481481473E-4</v>
      </c>
      <c r="J47" s="1"/>
      <c r="K47" s="18">
        <v>128.51</v>
      </c>
      <c r="N47" s="18">
        <f>IFERROR(VLOOKUP(B47,AthListMen[],1,FALSE),0)</f>
        <v>65277</v>
      </c>
      <c r="O47" s="18">
        <f t="shared" si="0"/>
        <v>41</v>
      </c>
    </row>
    <row r="48" spans="1:15" x14ac:dyDescent="0.25">
      <c r="A48">
        <v>46</v>
      </c>
      <c r="B48">
        <v>85275</v>
      </c>
      <c r="C48">
        <v>53</v>
      </c>
      <c r="D48" t="s">
        <v>62</v>
      </c>
      <c r="E48" t="s">
        <v>40</v>
      </c>
      <c r="F48">
        <v>0</v>
      </c>
      <c r="G48" t="s">
        <v>12</v>
      </c>
      <c r="H48" s="1">
        <v>1.0060185185185187E-3</v>
      </c>
      <c r="J48" s="1"/>
      <c r="K48" s="18">
        <v>136.77000000000001</v>
      </c>
      <c r="N48" s="18">
        <f>IFERROR(VLOOKUP(B48,AthListMen[],1,FALSE),0)</f>
        <v>85275</v>
      </c>
      <c r="O48" s="18">
        <f t="shared" si="0"/>
        <v>42</v>
      </c>
    </row>
    <row r="49" spans="1:15" x14ac:dyDescent="0.25">
      <c r="A49">
        <v>47</v>
      </c>
      <c r="B49">
        <v>65110</v>
      </c>
      <c r="C49">
        <v>55</v>
      </c>
      <c r="D49" t="s">
        <v>56</v>
      </c>
      <c r="E49" t="s">
        <v>33</v>
      </c>
      <c r="F49">
        <v>0</v>
      </c>
      <c r="G49" t="s">
        <v>12</v>
      </c>
      <c r="H49" s="1">
        <v>1.0089120370370371E-3</v>
      </c>
      <c r="J49" s="1"/>
      <c r="K49" s="18">
        <v>140.27000000000001</v>
      </c>
      <c r="N49" s="18">
        <f>IFERROR(VLOOKUP(B49,AthListMen[],1,FALSE),0)</f>
        <v>65110</v>
      </c>
      <c r="O49" s="18">
        <f t="shared" si="0"/>
        <v>43</v>
      </c>
    </row>
    <row r="50" spans="1:15" x14ac:dyDescent="0.25">
      <c r="A50">
        <v>48</v>
      </c>
      <c r="B50">
        <v>65901</v>
      </c>
      <c r="C50">
        <v>42</v>
      </c>
      <c r="D50" t="s">
        <v>57</v>
      </c>
      <c r="E50" t="s">
        <v>27</v>
      </c>
      <c r="F50">
        <v>0</v>
      </c>
      <c r="G50" t="s">
        <v>12</v>
      </c>
      <c r="H50" s="1">
        <v>1.010763888888889E-3</v>
      </c>
      <c r="J50" s="1"/>
      <c r="K50" s="18">
        <v>142.51</v>
      </c>
      <c r="N50" s="18">
        <f>IFERROR(VLOOKUP(B50,AthListMen[],1,FALSE),0)</f>
        <v>65901</v>
      </c>
      <c r="O50" s="18">
        <f t="shared" si="0"/>
        <v>44</v>
      </c>
    </row>
    <row r="51" spans="1:15" x14ac:dyDescent="0.25">
      <c r="A51">
        <v>49</v>
      </c>
      <c r="B51">
        <v>65248</v>
      </c>
      <c r="C51">
        <v>50</v>
      </c>
      <c r="D51" t="s">
        <v>59</v>
      </c>
      <c r="E51" t="s">
        <v>33</v>
      </c>
      <c r="F51">
        <v>0</v>
      </c>
      <c r="G51" t="s">
        <v>12</v>
      </c>
      <c r="H51" s="1">
        <v>1.025925925925926E-3</v>
      </c>
      <c r="J51" s="1"/>
      <c r="K51" s="18">
        <v>160.85</v>
      </c>
      <c r="N51" s="18">
        <f>IFERROR(VLOOKUP(B51,AthListMen[],1,FALSE),0)</f>
        <v>65248</v>
      </c>
      <c r="O51" s="18">
        <f t="shared" si="0"/>
        <v>45</v>
      </c>
    </row>
    <row r="52" spans="1:15" x14ac:dyDescent="0.25">
      <c r="A52">
        <v>50</v>
      </c>
      <c r="B52">
        <v>77071</v>
      </c>
      <c r="C52">
        <v>32</v>
      </c>
      <c r="D52" t="s">
        <v>80</v>
      </c>
      <c r="E52" t="s">
        <v>81</v>
      </c>
      <c r="F52">
        <v>99</v>
      </c>
      <c r="G52" t="s">
        <v>12</v>
      </c>
      <c r="H52" s="1">
        <v>1.0630787037037037E-3</v>
      </c>
      <c r="J52" s="1"/>
      <c r="K52" s="18">
        <v>205.78</v>
      </c>
      <c r="N52" s="18">
        <f>IFERROR(VLOOKUP(B52,AthListMen[],1,FALSE),0)</f>
        <v>0</v>
      </c>
      <c r="O52" s="18">
        <f t="shared" si="0"/>
        <v>45</v>
      </c>
    </row>
    <row r="53" spans="1:15" x14ac:dyDescent="0.25">
      <c r="A53">
        <v>51</v>
      </c>
      <c r="B53">
        <v>65249</v>
      </c>
      <c r="C53">
        <v>24</v>
      </c>
      <c r="D53" t="s">
        <v>52</v>
      </c>
      <c r="E53" t="s">
        <v>16</v>
      </c>
      <c r="F53">
        <v>99</v>
      </c>
      <c r="G53" t="s">
        <v>12</v>
      </c>
      <c r="H53" s="1">
        <v>1.1239583333333334E-3</v>
      </c>
      <c r="J53" s="1"/>
      <c r="K53" s="18">
        <v>279.41000000000003</v>
      </c>
      <c r="N53" s="18">
        <f>IFERROR(VLOOKUP(B53,AthListMen[],1,FALSE),0)</f>
        <v>65249</v>
      </c>
      <c r="O53" s="18">
        <f t="shared" si="0"/>
        <v>46</v>
      </c>
    </row>
    <row r="54" spans="1:15" x14ac:dyDescent="0.25">
      <c r="A54">
        <v>52</v>
      </c>
      <c r="B54">
        <v>65861</v>
      </c>
      <c r="C54">
        <v>29</v>
      </c>
      <c r="D54" t="s">
        <v>95</v>
      </c>
      <c r="E54" t="s">
        <v>22</v>
      </c>
      <c r="F54">
        <v>99</v>
      </c>
      <c r="G54" t="s">
        <v>12</v>
      </c>
      <c r="H54" s="1">
        <v>1.1329861111111111E-3</v>
      </c>
      <c r="J54" s="1"/>
      <c r="K54" s="18">
        <v>290.33</v>
      </c>
      <c r="N54" s="18">
        <f>IFERROR(VLOOKUP(B54,AthListMen[],1,FALSE),0)</f>
        <v>65861</v>
      </c>
      <c r="O54" s="18">
        <f t="shared" si="0"/>
        <v>47</v>
      </c>
    </row>
    <row r="55" spans="1:15" x14ac:dyDescent="0.25">
      <c r="A55">
        <v>999</v>
      </c>
      <c r="B55">
        <v>79048</v>
      </c>
      <c r="C55">
        <v>39</v>
      </c>
      <c r="D55" t="s">
        <v>28</v>
      </c>
      <c r="E55" t="s">
        <v>29</v>
      </c>
      <c r="F55">
        <v>0</v>
      </c>
      <c r="G55" t="s">
        <v>12</v>
      </c>
      <c r="H55" t="s">
        <v>67</v>
      </c>
      <c r="K55" s="18">
        <v>0</v>
      </c>
      <c r="N55" s="18">
        <f>IFERROR(VLOOKUP(B55,AthListMen[],1,FALSE),0)</f>
        <v>79048</v>
      </c>
      <c r="O55" s="18">
        <f t="shared" si="0"/>
        <v>0</v>
      </c>
    </row>
    <row r="56" spans="1:15" x14ac:dyDescent="0.25">
      <c r="A56">
        <v>999</v>
      </c>
      <c r="B56">
        <v>65169</v>
      </c>
      <c r="C56">
        <v>15</v>
      </c>
      <c r="D56" t="s">
        <v>31</v>
      </c>
      <c r="E56" t="s">
        <v>25</v>
      </c>
      <c r="F56">
        <v>99</v>
      </c>
      <c r="G56" t="s">
        <v>12</v>
      </c>
      <c r="H56" t="s">
        <v>66</v>
      </c>
      <c r="K56" s="18">
        <v>0</v>
      </c>
      <c r="N56" s="18">
        <f>IFERROR(VLOOKUP(B56,AthListMen[],1,FALSE),0)</f>
        <v>65169</v>
      </c>
      <c r="O56" s="18">
        <f t="shared" si="0"/>
        <v>0</v>
      </c>
    </row>
    <row r="57" spans="1:15" x14ac:dyDescent="0.25">
      <c r="A57">
        <v>999</v>
      </c>
      <c r="B57">
        <v>65852</v>
      </c>
      <c r="C57">
        <v>11</v>
      </c>
      <c r="D57" t="s">
        <v>26</v>
      </c>
      <c r="E57" t="s">
        <v>27</v>
      </c>
      <c r="F57">
        <v>99</v>
      </c>
      <c r="G57" t="s">
        <v>12</v>
      </c>
      <c r="H57" t="s">
        <v>66</v>
      </c>
      <c r="K57" s="18">
        <v>0</v>
      </c>
      <c r="N57" s="18">
        <f>IFERROR(VLOOKUP(B57,AthListMen[],1,FALSE),0)</f>
        <v>65852</v>
      </c>
      <c r="O57" s="18">
        <f t="shared" si="0"/>
        <v>0</v>
      </c>
    </row>
    <row r="58" spans="1:15" x14ac:dyDescent="0.25">
      <c r="A58">
        <v>999</v>
      </c>
      <c r="B58">
        <v>65007</v>
      </c>
      <c r="C58">
        <v>40</v>
      </c>
      <c r="D58" t="s">
        <v>41</v>
      </c>
      <c r="E58" t="s">
        <v>25</v>
      </c>
      <c r="F58">
        <v>0</v>
      </c>
      <c r="G58" t="s">
        <v>12</v>
      </c>
      <c r="H58" t="s">
        <v>66</v>
      </c>
      <c r="K58" s="18">
        <v>0</v>
      </c>
      <c r="N58" s="18">
        <f>IFERROR(VLOOKUP(B58,AthListMen[],1,FALSE),0)</f>
        <v>65007</v>
      </c>
      <c r="O58" s="18">
        <f t="shared" si="0"/>
        <v>0</v>
      </c>
    </row>
    <row r="59" spans="1:15" x14ac:dyDescent="0.25">
      <c r="A59" s="18">
        <v>999</v>
      </c>
      <c r="B59" s="18">
        <v>67020</v>
      </c>
      <c r="C59" s="18">
        <v>46</v>
      </c>
      <c r="D59" s="18" t="s">
        <v>75</v>
      </c>
      <c r="E59" s="18" t="s">
        <v>76</v>
      </c>
      <c r="F59" s="18">
        <v>0</v>
      </c>
      <c r="G59" s="18" t="s">
        <v>12</v>
      </c>
      <c r="H59" s="18" t="s">
        <v>609</v>
      </c>
      <c r="I59" s="18"/>
      <c r="J59" s="18"/>
      <c r="K59" s="18">
        <v>0</v>
      </c>
      <c r="N59" s="18">
        <f>IFERROR(VLOOKUP(#REF!,AthListMen[],1,FALSE),0)</f>
        <v>0</v>
      </c>
      <c r="O59" s="18">
        <f>IF(N59&gt;0,IF(#REF!&gt;0,IF(#REF!&lt;999,IF(#REF!=A58,IF(N58&gt;0,O58,O58+1),IF(A58=A57,O58+2,O58+1)),0),O58),O58)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IF(N60&gt;0,IF(#REF!&gt;0,IF(#REF!&lt;999,IF(#REF!=#REF!,IF(N59&gt;0,O59,O59+1),IF(#REF!=A58,O59+2,O59+1)),0),O59),O59)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3" sqref="M3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41</v>
      </c>
      <c r="D3" t="s">
        <v>100</v>
      </c>
      <c r="E3" t="s">
        <v>40</v>
      </c>
      <c r="F3">
        <v>99</v>
      </c>
      <c r="G3" t="s">
        <v>12</v>
      </c>
      <c r="H3" s="1">
        <v>9.0300925925925922E-4</v>
      </c>
      <c r="J3" s="1"/>
      <c r="K3" s="18">
        <v>0</v>
      </c>
      <c r="N3" s="18">
        <f>IFERROR(VLOOKUP(B3,AthListWomen[],1,FALSE),0)</f>
        <v>67580</v>
      </c>
      <c r="O3" s="18">
        <f t="shared" ref="O3:O53" si="0">IF(N3&gt;0,IF(A3&gt;0,IF(A3&lt;999,IF(A3=A2,IF(N2&gt;0,O2,O2+1),IF(A2=A1,O2+2,O2+1)),0),O2),O2)</f>
        <v>1</v>
      </c>
    </row>
    <row r="4" spans="1:15" x14ac:dyDescent="0.25">
      <c r="A4">
        <v>2</v>
      </c>
      <c r="B4">
        <v>68324</v>
      </c>
      <c r="C4">
        <v>9</v>
      </c>
      <c r="D4" t="s">
        <v>108</v>
      </c>
      <c r="E4" t="s">
        <v>11</v>
      </c>
      <c r="F4">
        <v>99</v>
      </c>
      <c r="G4" t="s">
        <v>12</v>
      </c>
      <c r="H4" s="1">
        <v>9.0775462962962956E-4</v>
      </c>
      <c r="J4" s="1"/>
      <c r="K4" s="18">
        <v>5.68</v>
      </c>
      <c r="N4" s="18">
        <f>IFERROR(VLOOKUP(B4,AthListWomen[],1,FALSE),0)</f>
        <v>68324</v>
      </c>
      <c r="O4" s="18">
        <f t="shared" si="0"/>
        <v>2</v>
      </c>
    </row>
    <row r="5" spans="1:15" x14ac:dyDescent="0.25">
      <c r="A5">
        <v>3</v>
      </c>
      <c r="B5">
        <v>65967</v>
      </c>
      <c r="C5">
        <v>1</v>
      </c>
      <c r="D5" t="s">
        <v>111</v>
      </c>
      <c r="E5" t="s">
        <v>14</v>
      </c>
      <c r="F5">
        <v>99</v>
      </c>
      <c r="G5" t="s">
        <v>12</v>
      </c>
      <c r="H5" s="1">
        <v>9.2476851851851845E-4</v>
      </c>
      <c r="J5" s="1"/>
      <c r="K5" s="18">
        <v>26.02</v>
      </c>
      <c r="N5" s="18">
        <f>IFERROR(VLOOKUP(B5,AthListWomen[],1,FALSE),0)</f>
        <v>65967</v>
      </c>
      <c r="O5" s="18">
        <f t="shared" si="0"/>
        <v>3</v>
      </c>
    </row>
    <row r="6" spans="1:15" x14ac:dyDescent="0.25">
      <c r="A6">
        <v>4</v>
      </c>
      <c r="B6">
        <v>80089</v>
      </c>
      <c r="C6">
        <v>6</v>
      </c>
      <c r="D6" t="s">
        <v>109</v>
      </c>
      <c r="E6" t="s">
        <v>14</v>
      </c>
      <c r="F6">
        <v>99</v>
      </c>
      <c r="G6" t="s">
        <v>12</v>
      </c>
      <c r="H6" s="1">
        <v>9.2708333333333325E-4</v>
      </c>
      <c r="J6" s="1"/>
      <c r="K6" s="18">
        <v>28.79</v>
      </c>
      <c r="N6" s="18">
        <f>IFERROR(VLOOKUP(B6,AthListWomen[],1,FALSE),0)</f>
        <v>80089</v>
      </c>
      <c r="O6" s="18">
        <f t="shared" si="0"/>
        <v>4</v>
      </c>
    </row>
    <row r="7" spans="1:15" x14ac:dyDescent="0.25">
      <c r="A7">
        <v>5</v>
      </c>
      <c r="B7">
        <v>65802</v>
      </c>
      <c r="C7">
        <v>4</v>
      </c>
      <c r="D7" t="s">
        <v>106</v>
      </c>
      <c r="E7" t="s">
        <v>29</v>
      </c>
      <c r="F7">
        <v>99</v>
      </c>
      <c r="G7" t="s">
        <v>12</v>
      </c>
      <c r="H7" s="1">
        <v>9.3217592592592603E-4</v>
      </c>
      <c r="J7" s="1"/>
      <c r="K7" s="18">
        <v>34.880000000000003</v>
      </c>
      <c r="N7" s="18">
        <f>IFERROR(VLOOKUP(B7,AthListWomen[],1,FALSE),0)</f>
        <v>65802</v>
      </c>
      <c r="O7" s="18">
        <f t="shared" si="0"/>
        <v>5</v>
      </c>
    </row>
    <row r="8" spans="1:15" x14ac:dyDescent="0.25">
      <c r="A8">
        <v>6</v>
      </c>
      <c r="B8">
        <v>65210</v>
      </c>
      <c r="C8">
        <v>18</v>
      </c>
      <c r="D8" t="s">
        <v>107</v>
      </c>
      <c r="E8" t="s">
        <v>14</v>
      </c>
      <c r="F8">
        <v>99</v>
      </c>
      <c r="G8" t="s">
        <v>12</v>
      </c>
      <c r="H8" s="1">
        <v>9.3252314814814814E-4</v>
      </c>
      <c r="J8" s="1"/>
      <c r="K8" s="18">
        <v>35.299999999999997</v>
      </c>
      <c r="N8" s="18">
        <f>IFERROR(VLOOKUP(B8,AthListWomen[],1,FALSE),0)</f>
        <v>65210</v>
      </c>
      <c r="O8" s="18">
        <f t="shared" si="0"/>
        <v>6</v>
      </c>
    </row>
    <row r="9" spans="1:15" x14ac:dyDescent="0.25">
      <c r="A9">
        <v>7</v>
      </c>
      <c r="B9">
        <v>70393</v>
      </c>
      <c r="C9">
        <v>5</v>
      </c>
      <c r="D9" t="s">
        <v>135</v>
      </c>
      <c r="E9" t="s">
        <v>16</v>
      </c>
      <c r="F9">
        <v>99</v>
      </c>
      <c r="G9" t="s">
        <v>12</v>
      </c>
      <c r="H9" s="1">
        <v>9.3645833333333341E-4</v>
      </c>
      <c r="J9" s="1"/>
      <c r="K9" s="18">
        <v>40.01</v>
      </c>
      <c r="N9" s="18">
        <f>IFERROR(VLOOKUP(B9,AthListWomen[],1,FALSE),0)</f>
        <v>70393</v>
      </c>
      <c r="O9" s="18">
        <f t="shared" si="0"/>
        <v>7</v>
      </c>
    </row>
    <row r="10" spans="1:15" x14ac:dyDescent="0.25">
      <c r="A10">
        <v>8</v>
      </c>
      <c r="B10">
        <v>67229</v>
      </c>
      <c r="C10">
        <v>20</v>
      </c>
      <c r="D10" t="s">
        <v>105</v>
      </c>
      <c r="E10" t="s">
        <v>14</v>
      </c>
      <c r="F10">
        <v>99</v>
      </c>
      <c r="G10" t="s">
        <v>12</v>
      </c>
      <c r="H10" s="1">
        <v>9.4050925925925931E-4</v>
      </c>
      <c r="J10" s="1"/>
      <c r="K10" s="18">
        <v>44.85</v>
      </c>
      <c r="N10" s="18">
        <f>IFERROR(VLOOKUP(B10,AthListWomen[],1,FALSE),0)</f>
        <v>67229</v>
      </c>
      <c r="O10" s="18">
        <f t="shared" si="0"/>
        <v>8</v>
      </c>
    </row>
    <row r="11" spans="1:15" x14ac:dyDescent="0.25">
      <c r="A11">
        <v>9</v>
      </c>
      <c r="B11">
        <v>67150</v>
      </c>
      <c r="C11">
        <v>49</v>
      </c>
      <c r="D11" t="s">
        <v>161</v>
      </c>
      <c r="E11" t="s">
        <v>25</v>
      </c>
      <c r="F11">
        <v>0</v>
      </c>
      <c r="G11" t="s">
        <v>12</v>
      </c>
      <c r="H11" s="1">
        <v>9.4618055555555558E-4</v>
      </c>
      <c r="J11" s="1"/>
      <c r="K11" s="18">
        <v>51.63</v>
      </c>
      <c r="N11" s="18">
        <f>IFERROR(VLOOKUP(B11,AthListWomen[],1,FALSE),0)</f>
        <v>67150</v>
      </c>
      <c r="O11" s="18">
        <f t="shared" si="0"/>
        <v>9</v>
      </c>
    </row>
    <row r="12" spans="1:15" x14ac:dyDescent="0.25">
      <c r="A12">
        <v>10</v>
      </c>
      <c r="B12">
        <v>64969</v>
      </c>
      <c r="C12">
        <v>14</v>
      </c>
      <c r="D12" t="s">
        <v>112</v>
      </c>
      <c r="E12" t="s">
        <v>113</v>
      </c>
      <c r="F12">
        <v>99</v>
      </c>
      <c r="G12" t="s">
        <v>12</v>
      </c>
      <c r="H12" s="1">
        <v>9.465277777777778E-4</v>
      </c>
      <c r="J12" s="1"/>
      <c r="K12" s="18">
        <v>52.05</v>
      </c>
      <c r="N12" s="18">
        <f>IFERROR(VLOOKUP(B12,AthListWomen[],1,FALSE),0)</f>
        <v>64969</v>
      </c>
      <c r="O12" s="18">
        <f t="shared" si="0"/>
        <v>10</v>
      </c>
    </row>
    <row r="13" spans="1:15" x14ac:dyDescent="0.25">
      <c r="A13">
        <v>11</v>
      </c>
      <c r="B13">
        <v>69913</v>
      </c>
      <c r="C13">
        <v>8</v>
      </c>
      <c r="D13" t="s">
        <v>131</v>
      </c>
      <c r="E13" t="s">
        <v>14</v>
      </c>
      <c r="F13">
        <v>99</v>
      </c>
      <c r="G13" t="s">
        <v>12</v>
      </c>
      <c r="H13" s="1">
        <v>9.4733796296296309E-4</v>
      </c>
      <c r="J13" s="1"/>
      <c r="K13" s="18">
        <v>53.02</v>
      </c>
      <c r="N13" s="18">
        <f>IFERROR(VLOOKUP(B13,AthListWomen[],1,FALSE),0)</f>
        <v>69913</v>
      </c>
      <c r="O13" s="18">
        <f t="shared" si="0"/>
        <v>11</v>
      </c>
    </row>
    <row r="14" spans="1:15" x14ac:dyDescent="0.25">
      <c r="A14">
        <v>12</v>
      </c>
      <c r="B14">
        <v>72126</v>
      </c>
      <c r="C14">
        <v>10</v>
      </c>
      <c r="D14" t="s">
        <v>114</v>
      </c>
      <c r="E14" t="s">
        <v>33</v>
      </c>
      <c r="F14">
        <v>99</v>
      </c>
      <c r="G14" t="s">
        <v>12</v>
      </c>
      <c r="H14" s="1">
        <v>9.5509259259259256E-4</v>
      </c>
      <c r="J14" s="1"/>
      <c r="K14" s="18">
        <v>62.29</v>
      </c>
      <c r="N14" s="18">
        <f>IFERROR(VLOOKUP(B14,AthListWomen[],1,FALSE),0)</f>
        <v>72126</v>
      </c>
      <c r="O14" s="18">
        <f t="shared" si="0"/>
        <v>12</v>
      </c>
    </row>
    <row r="15" spans="1:15" x14ac:dyDescent="0.25">
      <c r="A15">
        <v>13</v>
      </c>
      <c r="B15">
        <v>65561</v>
      </c>
      <c r="C15">
        <v>19</v>
      </c>
      <c r="D15" t="s">
        <v>119</v>
      </c>
      <c r="E15" t="s">
        <v>25</v>
      </c>
      <c r="F15">
        <v>99</v>
      </c>
      <c r="G15" t="s">
        <v>12</v>
      </c>
      <c r="H15" s="1">
        <v>9.5590277777777785E-4</v>
      </c>
      <c r="J15" s="1"/>
      <c r="K15" s="18">
        <v>63.26</v>
      </c>
      <c r="N15" s="18">
        <f>IFERROR(VLOOKUP(B15,AthListWomen[],1,FALSE),0)</f>
        <v>65561</v>
      </c>
      <c r="O15" s="18">
        <f t="shared" si="0"/>
        <v>13</v>
      </c>
    </row>
    <row r="16" spans="1:15" x14ac:dyDescent="0.25">
      <c r="A16">
        <v>14</v>
      </c>
      <c r="B16">
        <v>65985</v>
      </c>
      <c r="C16">
        <v>7</v>
      </c>
      <c r="D16" t="s">
        <v>102</v>
      </c>
      <c r="E16" t="s">
        <v>22</v>
      </c>
      <c r="F16">
        <v>99</v>
      </c>
      <c r="G16" t="s">
        <v>12</v>
      </c>
      <c r="H16" s="1">
        <v>9.5902777777777783E-4</v>
      </c>
      <c r="J16" s="1"/>
      <c r="K16" s="18">
        <v>67</v>
      </c>
      <c r="N16" s="18">
        <f>IFERROR(VLOOKUP(B16,AthListWomen[],1,FALSE),0)</f>
        <v>65985</v>
      </c>
      <c r="O16" s="18">
        <f t="shared" si="0"/>
        <v>14</v>
      </c>
    </row>
    <row r="17" spans="1:15" x14ac:dyDescent="0.25">
      <c r="A17">
        <v>15</v>
      </c>
      <c r="B17">
        <v>65208</v>
      </c>
      <c r="C17">
        <v>13</v>
      </c>
      <c r="D17" t="s">
        <v>156</v>
      </c>
      <c r="E17" t="s">
        <v>33</v>
      </c>
      <c r="F17">
        <v>99</v>
      </c>
      <c r="G17" t="s">
        <v>12</v>
      </c>
      <c r="H17" s="1">
        <v>9.6006944444444449E-4</v>
      </c>
      <c r="J17" s="1"/>
      <c r="K17" s="18">
        <v>68.239999999999995</v>
      </c>
      <c r="N17" s="18">
        <f>IFERROR(VLOOKUP(B17,AthListWomen[],1,FALSE),0)</f>
        <v>65208</v>
      </c>
      <c r="O17" s="18">
        <f t="shared" si="0"/>
        <v>15</v>
      </c>
    </row>
    <row r="18" spans="1:15" x14ac:dyDescent="0.25">
      <c r="A18">
        <v>16</v>
      </c>
      <c r="B18">
        <v>67174</v>
      </c>
      <c r="C18">
        <v>15</v>
      </c>
      <c r="D18" t="s">
        <v>101</v>
      </c>
      <c r="E18" t="s">
        <v>76</v>
      </c>
      <c r="F18">
        <v>99</v>
      </c>
      <c r="G18" t="s">
        <v>12</v>
      </c>
      <c r="H18" s="1">
        <v>9.6527777777777768E-4</v>
      </c>
      <c r="J18" s="1"/>
      <c r="K18" s="18">
        <v>74.47</v>
      </c>
      <c r="N18" s="18">
        <f>IFERROR(VLOOKUP(B18,AthListWomen[],1,FALSE),0)</f>
        <v>67174</v>
      </c>
      <c r="O18" s="18">
        <f t="shared" si="0"/>
        <v>16</v>
      </c>
    </row>
    <row r="19" spans="1:15" x14ac:dyDescent="0.25">
      <c r="A19">
        <v>17</v>
      </c>
      <c r="B19">
        <v>65161</v>
      </c>
      <c r="C19">
        <v>39</v>
      </c>
      <c r="D19" t="s">
        <v>104</v>
      </c>
      <c r="E19" t="s">
        <v>14</v>
      </c>
      <c r="F19">
        <v>0</v>
      </c>
      <c r="G19" t="s">
        <v>12</v>
      </c>
      <c r="H19" s="1">
        <v>9.6770833333333333E-4</v>
      </c>
      <c r="J19" s="1"/>
      <c r="K19" s="18">
        <v>77.38</v>
      </c>
      <c r="N19" s="18">
        <f>IFERROR(VLOOKUP(B19,AthListWomen[],1,FALSE),0)</f>
        <v>65161</v>
      </c>
      <c r="O19" s="18">
        <f t="shared" si="0"/>
        <v>17</v>
      </c>
    </row>
    <row r="20" spans="1:15" x14ac:dyDescent="0.25">
      <c r="A20">
        <v>18</v>
      </c>
      <c r="B20">
        <v>67578</v>
      </c>
      <c r="C20">
        <v>26</v>
      </c>
      <c r="D20" t="s">
        <v>120</v>
      </c>
      <c r="E20" t="s">
        <v>40</v>
      </c>
      <c r="F20">
        <v>99</v>
      </c>
      <c r="G20" t="s">
        <v>12</v>
      </c>
      <c r="H20" s="1">
        <v>9.6944444444444432E-4</v>
      </c>
      <c r="J20" s="1"/>
      <c r="K20" s="18">
        <v>79.459999999999994</v>
      </c>
      <c r="N20" s="18">
        <f>IFERROR(VLOOKUP(B20,AthListWomen[],1,FALSE),0)</f>
        <v>67578</v>
      </c>
      <c r="O20" s="18">
        <f t="shared" si="0"/>
        <v>18</v>
      </c>
    </row>
    <row r="21" spans="1:15" x14ac:dyDescent="0.25">
      <c r="A21">
        <v>19</v>
      </c>
      <c r="B21">
        <v>66876</v>
      </c>
      <c r="C21">
        <v>51</v>
      </c>
      <c r="D21" t="s">
        <v>103</v>
      </c>
      <c r="E21" t="s">
        <v>40</v>
      </c>
      <c r="F21">
        <v>0</v>
      </c>
      <c r="G21" t="s">
        <v>12</v>
      </c>
      <c r="H21" s="1">
        <v>9.7141203703703712E-4</v>
      </c>
      <c r="J21" s="1"/>
      <c r="K21" s="18">
        <v>81.81</v>
      </c>
      <c r="N21" s="18">
        <f>IFERROR(VLOOKUP(B21,AthListWomen[],1,FALSE),0)</f>
        <v>66876</v>
      </c>
      <c r="O21" s="18">
        <f t="shared" si="0"/>
        <v>19</v>
      </c>
    </row>
    <row r="22" spans="1:15" x14ac:dyDescent="0.25">
      <c r="A22">
        <v>20</v>
      </c>
      <c r="B22">
        <v>65471</v>
      </c>
      <c r="C22">
        <v>2</v>
      </c>
      <c r="D22" t="s">
        <v>117</v>
      </c>
      <c r="E22" t="s">
        <v>14</v>
      </c>
      <c r="F22">
        <v>99</v>
      </c>
      <c r="G22" t="s">
        <v>12</v>
      </c>
      <c r="H22" s="1">
        <v>9.7395833333333319E-4</v>
      </c>
      <c r="J22" s="1"/>
      <c r="K22" s="18">
        <v>84.86</v>
      </c>
      <c r="N22" s="18">
        <f>IFERROR(VLOOKUP(B22,AthListWomen[],1,FALSE),0)</f>
        <v>65471</v>
      </c>
      <c r="O22" s="18">
        <f t="shared" si="0"/>
        <v>20</v>
      </c>
    </row>
    <row r="23" spans="1:15" x14ac:dyDescent="0.25">
      <c r="A23">
        <v>21</v>
      </c>
      <c r="B23">
        <v>65336</v>
      </c>
      <c r="C23">
        <v>27</v>
      </c>
      <c r="D23" t="s">
        <v>140</v>
      </c>
      <c r="E23" t="s">
        <v>113</v>
      </c>
      <c r="F23">
        <v>99</v>
      </c>
      <c r="G23" t="s">
        <v>12</v>
      </c>
      <c r="H23" s="1">
        <v>9.7928240740740723E-4</v>
      </c>
      <c r="J23" s="1"/>
      <c r="K23" s="18">
        <v>91.22</v>
      </c>
      <c r="N23" s="18">
        <f>IFERROR(VLOOKUP(B23,AthListWomen[],1,FALSE),0)</f>
        <v>65336</v>
      </c>
      <c r="O23" s="18">
        <f t="shared" si="0"/>
        <v>21</v>
      </c>
    </row>
    <row r="24" spans="1:15" x14ac:dyDescent="0.25">
      <c r="A24">
        <v>22</v>
      </c>
      <c r="B24">
        <v>65243</v>
      </c>
      <c r="C24">
        <v>36</v>
      </c>
      <c r="D24" t="s">
        <v>124</v>
      </c>
      <c r="E24" t="s">
        <v>84</v>
      </c>
      <c r="F24">
        <v>0</v>
      </c>
      <c r="G24" t="s">
        <v>12</v>
      </c>
      <c r="H24" s="1">
        <v>9.8344907407407387E-4</v>
      </c>
      <c r="J24" s="1"/>
      <c r="K24" s="18">
        <v>96.21</v>
      </c>
      <c r="N24" s="18">
        <f>IFERROR(VLOOKUP(B24,AthListWomen[],1,FALSE),0)</f>
        <v>65243</v>
      </c>
      <c r="O24" s="18">
        <f t="shared" si="0"/>
        <v>22</v>
      </c>
    </row>
    <row r="25" spans="1:15" x14ac:dyDescent="0.25">
      <c r="A25">
        <v>23</v>
      </c>
      <c r="B25">
        <v>65043</v>
      </c>
      <c r="C25">
        <v>3</v>
      </c>
      <c r="D25" t="s">
        <v>130</v>
      </c>
      <c r="E25" t="s">
        <v>113</v>
      </c>
      <c r="F25">
        <v>99</v>
      </c>
      <c r="G25" t="s">
        <v>12</v>
      </c>
      <c r="H25" s="1">
        <v>9.8391203703703705E-4</v>
      </c>
      <c r="J25" s="1"/>
      <c r="K25" s="18">
        <v>96.76</v>
      </c>
      <c r="N25" s="18">
        <f>IFERROR(VLOOKUP(B25,AthListWomen[],1,FALSE),0)</f>
        <v>65043</v>
      </c>
      <c r="O25" s="18">
        <f t="shared" si="0"/>
        <v>23</v>
      </c>
    </row>
    <row r="26" spans="1:15" x14ac:dyDescent="0.25">
      <c r="A26">
        <v>24</v>
      </c>
      <c r="B26">
        <v>65533</v>
      </c>
      <c r="C26">
        <v>17</v>
      </c>
      <c r="D26" t="s">
        <v>133</v>
      </c>
      <c r="E26" t="s">
        <v>14</v>
      </c>
      <c r="F26">
        <v>99</v>
      </c>
      <c r="G26" t="s">
        <v>12</v>
      </c>
      <c r="H26" s="1">
        <v>9.8657407407407396E-4</v>
      </c>
      <c r="J26" s="1"/>
      <c r="K26" s="18">
        <v>99.94</v>
      </c>
      <c r="N26" s="18">
        <f>IFERROR(VLOOKUP(B26,AthListWomen[],1,FALSE),0)</f>
        <v>65533</v>
      </c>
      <c r="O26" s="18">
        <f t="shared" si="0"/>
        <v>24</v>
      </c>
    </row>
    <row r="27" spans="1:15" x14ac:dyDescent="0.25">
      <c r="A27">
        <v>25</v>
      </c>
      <c r="B27">
        <v>65947</v>
      </c>
      <c r="C27">
        <v>24</v>
      </c>
      <c r="D27" t="s">
        <v>118</v>
      </c>
      <c r="E27" t="s">
        <v>22</v>
      </c>
      <c r="F27">
        <v>99</v>
      </c>
      <c r="G27" t="s">
        <v>12</v>
      </c>
      <c r="H27" s="1">
        <v>9.8900462962962961E-4</v>
      </c>
      <c r="J27" s="1"/>
      <c r="K27" s="18">
        <v>102.85</v>
      </c>
      <c r="N27" s="18">
        <f>IFERROR(VLOOKUP(B27,AthListWomen[],1,FALSE),0)</f>
        <v>65947</v>
      </c>
      <c r="O27" s="18">
        <f t="shared" si="0"/>
        <v>25</v>
      </c>
    </row>
    <row r="28" spans="1:15" x14ac:dyDescent="0.25">
      <c r="A28">
        <v>26</v>
      </c>
      <c r="B28">
        <v>64984</v>
      </c>
      <c r="C28">
        <v>42</v>
      </c>
      <c r="D28" t="s">
        <v>122</v>
      </c>
      <c r="E28" t="s">
        <v>14</v>
      </c>
      <c r="F28">
        <v>0</v>
      </c>
      <c r="G28" t="s">
        <v>12</v>
      </c>
      <c r="H28" s="1">
        <v>9.8993055555555553E-4</v>
      </c>
      <c r="J28" s="1"/>
      <c r="K28" s="18">
        <v>103.96</v>
      </c>
      <c r="N28" s="18">
        <f>IFERROR(VLOOKUP(B28,AthListWomen[],1,FALSE),0)</f>
        <v>64984</v>
      </c>
      <c r="O28" s="18">
        <f t="shared" si="0"/>
        <v>26</v>
      </c>
    </row>
    <row r="29" spans="1:15" x14ac:dyDescent="0.25">
      <c r="A29">
        <v>27</v>
      </c>
      <c r="B29">
        <v>65268</v>
      </c>
      <c r="C29">
        <v>22</v>
      </c>
      <c r="D29" t="s">
        <v>125</v>
      </c>
      <c r="E29" t="s">
        <v>33</v>
      </c>
      <c r="F29">
        <v>99</v>
      </c>
      <c r="G29" t="s">
        <v>12</v>
      </c>
      <c r="H29" s="1">
        <v>9.9016203703703701E-4</v>
      </c>
      <c r="J29" s="1"/>
      <c r="K29" s="18">
        <v>104.23</v>
      </c>
      <c r="N29" s="18">
        <f>IFERROR(VLOOKUP(B29,AthListWomen[],1,FALSE),0)</f>
        <v>65268</v>
      </c>
      <c r="O29" s="18">
        <f t="shared" si="0"/>
        <v>27</v>
      </c>
    </row>
    <row r="30" spans="1:15" x14ac:dyDescent="0.25">
      <c r="A30">
        <v>28</v>
      </c>
      <c r="B30">
        <v>65855</v>
      </c>
      <c r="C30">
        <v>16</v>
      </c>
      <c r="D30" t="s">
        <v>152</v>
      </c>
      <c r="E30" t="s">
        <v>22</v>
      </c>
      <c r="F30">
        <v>99</v>
      </c>
      <c r="G30" t="s">
        <v>12</v>
      </c>
      <c r="H30" s="1">
        <v>9.9351851851851858E-4</v>
      </c>
      <c r="J30" s="1"/>
      <c r="K30" s="18">
        <v>108.25</v>
      </c>
      <c r="N30" s="18">
        <f>IFERROR(VLOOKUP(B30,AthListWomen[],1,FALSE),0)</f>
        <v>65855</v>
      </c>
      <c r="O30" s="18">
        <f t="shared" si="0"/>
        <v>28</v>
      </c>
    </row>
    <row r="31" spans="1:15" x14ac:dyDescent="0.25">
      <c r="A31">
        <v>29</v>
      </c>
      <c r="B31">
        <v>66022</v>
      </c>
      <c r="C31">
        <v>25</v>
      </c>
      <c r="D31" t="s">
        <v>132</v>
      </c>
      <c r="E31" t="s">
        <v>27</v>
      </c>
      <c r="F31">
        <v>99</v>
      </c>
      <c r="G31" t="s">
        <v>12</v>
      </c>
      <c r="H31" s="1">
        <v>1.0024305555555557E-3</v>
      </c>
      <c r="J31" s="1"/>
      <c r="K31" s="18">
        <v>118.91</v>
      </c>
      <c r="N31" s="18">
        <f>IFERROR(VLOOKUP(B31,AthListWomen[],1,FALSE),0)</f>
        <v>66022</v>
      </c>
      <c r="O31" s="18">
        <f t="shared" si="0"/>
        <v>29</v>
      </c>
    </row>
    <row r="32" spans="1:15" x14ac:dyDescent="0.25">
      <c r="A32">
        <v>30</v>
      </c>
      <c r="B32">
        <v>81597</v>
      </c>
      <c r="C32">
        <v>32</v>
      </c>
      <c r="D32" t="s">
        <v>121</v>
      </c>
      <c r="E32" t="s">
        <v>29</v>
      </c>
      <c r="F32">
        <v>99</v>
      </c>
      <c r="G32" t="s">
        <v>12</v>
      </c>
      <c r="H32" s="1">
        <v>1.004976851851852E-3</v>
      </c>
      <c r="J32" s="1"/>
      <c r="K32" s="18">
        <v>121.95</v>
      </c>
      <c r="N32" s="18">
        <f>IFERROR(VLOOKUP(B32,AthListWomen[],1,FALSE),0)</f>
        <v>81597</v>
      </c>
      <c r="O32" s="18">
        <f t="shared" si="0"/>
        <v>30</v>
      </c>
    </row>
    <row r="33" spans="1:15" x14ac:dyDescent="0.25">
      <c r="A33">
        <v>31</v>
      </c>
      <c r="B33">
        <v>66984</v>
      </c>
      <c r="C33">
        <v>46</v>
      </c>
      <c r="D33" t="s">
        <v>139</v>
      </c>
      <c r="E33" t="s">
        <v>33</v>
      </c>
      <c r="F33">
        <v>0</v>
      </c>
      <c r="G33" t="s">
        <v>12</v>
      </c>
      <c r="H33" s="1">
        <v>1.0056712962962964E-3</v>
      </c>
      <c r="J33" s="1"/>
      <c r="K33" s="18">
        <v>122.78</v>
      </c>
      <c r="N33" s="18">
        <f>IFERROR(VLOOKUP(B33,AthListWomen[],1,FALSE),0)</f>
        <v>66984</v>
      </c>
      <c r="O33" s="18">
        <f t="shared" si="0"/>
        <v>31</v>
      </c>
    </row>
    <row r="34" spans="1:15" x14ac:dyDescent="0.25">
      <c r="A34">
        <v>32</v>
      </c>
      <c r="B34">
        <v>73438</v>
      </c>
      <c r="C34">
        <v>23</v>
      </c>
      <c r="D34" t="s">
        <v>143</v>
      </c>
      <c r="E34" t="s">
        <v>25</v>
      </c>
      <c r="F34">
        <v>99</v>
      </c>
      <c r="G34" t="s">
        <v>12</v>
      </c>
      <c r="H34" s="1">
        <v>1.0224537037037036E-3</v>
      </c>
      <c r="J34" s="1"/>
      <c r="K34" s="18">
        <v>142.86000000000001</v>
      </c>
      <c r="N34" s="18">
        <f>IFERROR(VLOOKUP(B34,AthListWomen[],1,FALSE),0)</f>
        <v>73438</v>
      </c>
      <c r="O34" s="18">
        <f t="shared" si="0"/>
        <v>32</v>
      </c>
    </row>
    <row r="35" spans="1:15" x14ac:dyDescent="0.25">
      <c r="A35">
        <v>33</v>
      </c>
      <c r="B35">
        <v>67107</v>
      </c>
      <c r="C35">
        <v>50</v>
      </c>
      <c r="D35" t="s">
        <v>160</v>
      </c>
      <c r="E35" t="s">
        <v>37</v>
      </c>
      <c r="F35">
        <v>0</v>
      </c>
      <c r="G35" t="s">
        <v>12</v>
      </c>
      <c r="H35" s="1">
        <v>1.0289351851851852E-3</v>
      </c>
      <c r="J35" s="1"/>
      <c r="K35" s="18">
        <v>150.61000000000001</v>
      </c>
      <c r="N35" s="18">
        <f>IFERROR(VLOOKUP(B35,AthListWomen[],1,FALSE),0)</f>
        <v>67107</v>
      </c>
      <c r="O35" s="18">
        <f t="shared" si="0"/>
        <v>33</v>
      </c>
    </row>
    <row r="36" spans="1:15" x14ac:dyDescent="0.25">
      <c r="A36">
        <v>34</v>
      </c>
      <c r="B36">
        <v>67228</v>
      </c>
      <c r="C36">
        <v>37</v>
      </c>
      <c r="D36" t="s">
        <v>127</v>
      </c>
      <c r="E36" t="s">
        <v>37</v>
      </c>
      <c r="F36">
        <v>0</v>
      </c>
      <c r="G36" t="s">
        <v>12</v>
      </c>
      <c r="H36" s="1">
        <v>1.0314814814814815E-3</v>
      </c>
      <c r="J36" s="1"/>
      <c r="K36" s="18">
        <v>153.65</v>
      </c>
      <c r="N36" s="18">
        <f>IFERROR(VLOOKUP(B36,AthListWomen[],1,FALSE),0)</f>
        <v>67228</v>
      </c>
      <c r="O36" s="18">
        <f t="shared" si="0"/>
        <v>34</v>
      </c>
    </row>
    <row r="37" spans="1:15" x14ac:dyDescent="0.25">
      <c r="A37">
        <v>35</v>
      </c>
      <c r="B37">
        <v>72124</v>
      </c>
      <c r="C37">
        <v>28</v>
      </c>
      <c r="D37" t="s">
        <v>159</v>
      </c>
      <c r="E37" t="s">
        <v>33</v>
      </c>
      <c r="F37">
        <v>99</v>
      </c>
      <c r="G37" t="s">
        <v>12</v>
      </c>
      <c r="H37" s="1">
        <v>1.031712962962963E-3</v>
      </c>
      <c r="J37" s="1"/>
      <c r="K37" s="18">
        <v>153.93</v>
      </c>
      <c r="N37" s="18">
        <f>IFERROR(VLOOKUP(B37,AthListWomen[],1,FALSE),0)</f>
        <v>72124</v>
      </c>
      <c r="O37" s="18">
        <f t="shared" si="0"/>
        <v>35</v>
      </c>
    </row>
    <row r="38" spans="1:15" x14ac:dyDescent="0.25">
      <c r="A38">
        <v>36</v>
      </c>
      <c r="B38">
        <v>66954</v>
      </c>
      <c r="C38">
        <v>52</v>
      </c>
      <c r="D38" t="s">
        <v>134</v>
      </c>
      <c r="E38" t="s">
        <v>16</v>
      </c>
      <c r="F38">
        <v>0</v>
      </c>
      <c r="G38" t="s">
        <v>12</v>
      </c>
      <c r="H38" s="1">
        <v>1.0359953703703705E-3</v>
      </c>
      <c r="J38" s="1"/>
      <c r="K38" s="18">
        <v>159.05000000000001</v>
      </c>
      <c r="N38" s="18">
        <f>IFERROR(VLOOKUP(B38,AthListWomen[],1,FALSE),0)</f>
        <v>66954</v>
      </c>
      <c r="O38" s="18">
        <f t="shared" si="0"/>
        <v>36</v>
      </c>
    </row>
    <row r="39" spans="1:15" x14ac:dyDescent="0.25">
      <c r="A39">
        <v>37</v>
      </c>
      <c r="B39">
        <v>65072</v>
      </c>
      <c r="C39">
        <v>35</v>
      </c>
      <c r="D39" t="s">
        <v>138</v>
      </c>
      <c r="E39" t="s">
        <v>33</v>
      </c>
      <c r="F39">
        <v>0</v>
      </c>
      <c r="G39" t="s">
        <v>12</v>
      </c>
      <c r="H39" s="1">
        <v>1.0362268518518518E-3</v>
      </c>
      <c r="J39" s="1"/>
      <c r="K39" s="18">
        <v>159.33000000000001</v>
      </c>
      <c r="N39" s="18">
        <f>IFERROR(VLOOKUP(B39,AthListWomen[],1,FALSE),0)</f>
        <v>65072</v>
      </c>
      <c r="O39" s="18">
        <f t="shared" si="0"/>
        <v>37</v>
      </c>
    </row>
    <row r="40" spans="1:15" x14ac:dyDescent="0.25">
      <c r="A40">
        <v>38</v>
      </c>
      <c r="B40">
        <v>66910</v>
      </c>
      <c r="C40">
        <v>45</v>
      </c>
      <c r="D40" t="s">
        <v>136</v>
      </c>
      <c r="E40" t="s">
        <v>40</v>
      </c>
      <c r="F40">
        <v>0</v>
      </c>
      <c r="G40" t="s">
        <v>12</v>
      </c>
      <c r="H40" s="1">
        <v>1.039236111111111E-3</v>
      </c>
      <c r="J40" s="1"/>
      <c r="K40" s="18">
        <v>162.93</v>
      </c>
      <c r="N40" s="18">
        <f>IFERROR(VLOOKUP(B40,AthListWomen[],1,FALSE),0)</f>
        <v>66910</v>
      </c>
      <c r="O40" s="18">
        <f t="shared" si="0"/>
        <v>38</v>
      </c>
    </row>
    <row r="41" spans="1:15" x14ac:dyDescent="0.25">
      <c r="A41">
        <v>39</v>
      </c>
      <c r="B41">
        <v>72829</v>
      </c>
      <c r="C41">
        <v>47</v>
      </c>
      <c r="D41" t="s">
        <v>147</v>
      </c>
      <c r="E41" t="s">
        <v>148</v>
      </c>
      <c r="F41">
        <v>98</v>
      </c>
      <c r="G41" t="s">
        <v>43</v>
      </c>
      <c r="H41" s="1">
        <v>1.0464120370370369E-3</v>
      </c>
      <c r="J41" s="1"/>
      <c r="K41" s="18">
        <v>171.51</v>
      </c>
      <c r="N41" s="18">
        <f>IFERROR(VLOOKUP(B41,AthListWomen[],1,FALSE),0)</f>
        <v>0</v>
      </c>
      <c r="O41" s="18">
        <f t="shared" si="0"/>
        <v>38</v>
      </c>
    </row>
    <row r="42" spans="1:15" x14ac:dyDescent="0.25">
      <c r="A42">
        <v>40</v>
      </c>
      <c r="B42">
        <v>70993</v>
      </c>
      <c r="C42">
        <v>31</v>
      </c>
      <c r="D42" t="s">
        <v>141</v>
      </c>
      <c r="E42" t="s">
        <v>40</v>
      </c>
      <c r="F42">
        <v>0</v>
      </c>
      <c r="G42" t="s">
        <v>12</v>
      </c>
      <c r="H42" s="1">
        <v>1.0498842592592593E-3</v>
      </c>
      <c r="J42" s="1"/>
      <c r="K42" s="18">
        <v>175.66</v>
      </c>
      <c r="N42" s="18">
        <f>IFERROR(VLOOKUP(B42,AthListWomen[],1,FALSE),0)</f>
        <v>70993</v>
      </c>
      <c r="O42" s="18">
        <f t="shared" si="0"/>
        <v>39</v>
      </c>
    </row>
    <row r="43" spans="1:15" x14ac:dyDescent="0.25">
      <c r="A43">
        <v>41</v>
      </c>
      <c r="B43">
        <v>65927</v>
      </c>
      <c r="C43">
        <v>29</v>
      </c>
      <c r="D43" t="s">
        <v>610</v>
      </c>
      <c r="E43" t="s">
        <v>27</v>
      </c>
      <c r="F43">
        <v>99</v>
      </c>
      <c r="G43" t="s">
        <v>12</v>
      </c>
      <c r="H43" s="1">
        <v>1.069675925925926E-3</v>
      </c>
      <c r="J43" s="1"/>
      <c r="K43" s="18">
        <v>199.33</v>
      </c>
      <c r="N43" s="18">
        <f>IFERROR(VLOOKUP(B43,AthListWomen[],1,FALSE),0)</f>
        <v>65927</v>
      </c>
      <c r="O43" s="18">
        <f t="shared" si="0"/>
        <v>40</v>
      </c>
    </row>
    <row r="44" spans="1:15" x14ac:dyDescent="0.25">
      <c r="A44">
        <v>42</v>
      </c>
      <c r="B44">
        <v>79003</v>
      </c>
      <c r="C44">
        <v>38</v>
      </c>
      <c r="D44" t="s">
        <v>153</v>
      </c>
      <c r="E44" t="s">
        <v>148</v>
      </c>
      <c r="F44">
        <v>0</v>
      </c>
      <c r="G44" t="s">
        <v>12</v>
      </c>
      <c r="H44" s="1">
        <v>1.071412037037037E-3</v>
      </c>
      <c r="J44" s="1"/>
      <c r="K44" s="18">
        <v>201.41</v>
      </c>
      <c r="N44" s="18">
        <f>IFERROR(VLOOKUP(B44,AthListWomen[],1,FALSE),0)</f>
        <v>0</v>
      </c>
      <c r="O44" s="18">
        <f t="shared" si="0"/>
        <v>40</v>
      </c>
    </row>
    <row r="45" spans="1:15" x14ac:dyDescent="0.25">
      <c r="A45">
        <v>43</v>
      </c>
      <c r="B45">
        <v>74210</v>
      </c>
      <c r="C45">
        <v>33</v>
      </c>
      <c r="D45" t="s">
        <v>154</v>
      </c>
      <c r="E45" t="s">
        <v>40</v>
      </c>
      <c r="F45">
        <v>0</v>
      </c>
      <c r="G45" t="s">
        <v>12</v>
      </c>
      <c r="H45" s="1">
        <v>1.0752314814814815E-3</v>
      </c>
      <c r="J45" s="1"/>
      <c r="K45" s="18">
        <v>205.98</v>
      </c>
      <c r="N45" s="18">
        <f>IFERROR(VLOOKUP(B45,AthListWomen[],1,FALSE),0)</f>
        <v>74210</v>
      </c>
      <c r="O45" s="18">
        <f t="shared" si="0"/>
        <v>41</v>
      </c>
    </row>
    <row r="46" spans="1:15" x14ac:dyDescent="0.25">
      <c r="A46">
        <v>44</v>
      </c>
      <c r="B46">
        <v>67207</v>
      </c>
      <c r="C46">
        <v>40</v>
      </c>
      <c r="D46" t="s">
        <v>150</v>
      </c>
      <c r="E46" t="s">
        <v>37</v>
      </c>
      <c r="F46">
        <v>0</v>
      </c>
      <c r="G46" t="s">
        <v>12</v>
      </c>
      <c r="H46" s="1">
        <v>1.0810185185185185E-3</v>
      </c>
      <c r="J46" s="1"/>
      <c r="K46" s="18">
        <v>212.9</v>
      </c>
      <c r="N46" s="18">
        <f>IFERROR(VLOOKUP(B46,AthListWomen[],1,FALSE),0)</f>
        <v>67207</v>
      </c>
      <c r="O46" s="18">
        <f t="shared" si="0"/>
        <v>42</v>
      </c>
    </row>
    <row r="47" spans="1:15" x14ac:dyDescent="0.25">
      <c r="A47">
        <v>45</v>
      </c>
      <c r="B47">
        <v>70406</v>
      </c>
      <c r="C47">
        <v>30</v>
      </c>
      <c r="D47" t="s">
        <v>146</v>
      </c>
      <c r="E47" t="s">
        <v>33</v>
      </c>
      <c r="F47">
        <v>99</v>
      </c>
      <c r="G47" t="s">
        <v>12</v>
      </c>
      <c r="H47" s="1">
        <v>1.0954861111111111E-3</v>
      </c>
      <c r="J47" s="1"/>
      <c r="K47" s="18">
        <v>230.2</v>
      </c>
      <c r="N47" s="18">
        <f>IFERROR(VLOOKUP(B47,AthListWomen[],1,FALSE),0)</f>
        <v>70406</v>
      </c>
      <c r="O47" s="18">
        <f t="shared" si="0"/>
        <v>43</v>
      </c>
    </row>
    <row r="48" spans="1:15" x14ac:dyDescent="0.25">
      <c r="A48">
        <v>46</v>
      </c>
      <c r="B48">
        <v>69771</v>
      </c>
      <c r="C48">
        <v>44</v>
      </c>
      <c r="D48" t="s">
        <v>149</v>
      </c>
      <c r="E48" t="s">
        <v>40</v>
      </c>
      <c r="F48">
        <v>0</v>
      </c>
      <c r="G48" t="s">
        <v>12</v>
      </c>
      <c r="H48" s="1">
        <v>1.1065972222222224E-3</v>
      </c>
      <c r="J48" s="1"/>
      <c r="K48" s="18">
        <v>243.49</v>
      </c>
      <c r="N48" s="18">
        <f>IFERROR(VLOOKUP(B48,AthListWomen[],1,FALSE),0)</f>
        <v>69771</v>
      </c>
      <c r="O48" s="18">
        <f t="shared" si="0"/>
        <v>44</v>
      </c>
    </row>
    <row r="49" spans="1:15" x14ac:dyDescent="0.25">
      <c r="A49">
        <v>999</v>
      </c>
      <c r="B49">
        <v>69314</v>
      </c>
      <c r="C49">
        <v>11</v>
      </c>
      <c r="D49" t="s">
        <v>110</v>
      </c>
      <c r="E49" t="s">
        <v>29</v>
      </c>
      <c r="F49">
        <v>99</v>
      </c>
      <c r="G49" t="s">
        <v>12</v>
      </c>
      <c r="H49" t="s">
        <v>66</v>
      </c>
      <c r="K49" s="18">
        <v>0</v>
      </c>
      <c r="N49" s="18">
        <f>IFERROR(VLOOKUP(B49,AthListWomen[],1,FALSE),0)</f>
        <v>69314</v>
      </c>
      <c r="O49" s="18">
        <f t="shared" si="0"/>
        <v>0</v>
      </c>
    </row>
    <row r="50" spans="1:15" x14ac:dyDescent="0.25">
      <c r="A50">
        <v>999</v>
      </c>
      <c r="B50">
        <v>69967</v>
      </c>
      <c r="C50">
        <v>12</v>
      </c>
      <c r="D50" t="s">
        <v>123</v>
      </c>
      <c r="E50" t="s">
        <v>14</v>
      </c>
      <c r="F50">
        <v>99</v>
      </c>
      <c r="G50" t="s">
        <v>12</v>
      </c>
      <c r="H50" t="s">
        <v>66</v>
      </c>
      <c r="K50" s="18">
        <v>0</v>
      </c>
      <c r="N50" s="18">
        <f>IFERROR(VLOOKUP(B50,AthListWomen[],1,FALSE),0)</f>
        <v>69967</v>
      </c>
      <c r="O50" s="18">
        <f t="shared" si="0"/>
        <v>0</v>
      </c>
    </row>
    <row r="51" spans="1:15" x14ac:dyDescent="0.25">
      <c r="A51">
        <v>999</v>
      </c>
      <c r="B51">
        <v>78054</v>
      </c>
      <c r="C51">
        <v>21</v>
      </c>
      <c r="D51" t="s">
        <v>158</v>
      </c>
      <c r="E51" t="s">
        <v>16</v>
      </c>
      <c r="F51">
        <v>99</v>
      </c>
      <c r="G51" t="s">
        <v>12</v>
      </c>
      <c r="H51" t="s">
        <v>66</v>
      </c>
      <c r="K51" s="18">
        <v>0</v>
      </c>
      <c r="N51" s="18">
        <f>IFERROR(VLOOKUP(B51,AthListWomen[],1,FALSE),0)</f>
        <v>78054</v>
      </c>
      <c r="O51" s="18">
        <f t="shared" si="0"/>
        <v>0</v>
      </c>
    </row>
    <row r="52" spans="1:15" x14ac:dyDescent="0.25">
      <c r="A52">
        <v>999</v>
      </c>
      <c r="B52">
        <v>70236</v>
      </c>
      <c r="C52">
        <v>43</v>
      </c>
      <c r="D52" t="s">
        <v>157</v>
      </c>
      <c r="E52" t="s">
        <v>16</v>
      </c>
      <c r="F52">
        <v>0</v>
      </c>
      <c r="G52" t="s">
        <v>12</v>
      </c>
      <c r="H52" t="s">
        <v>66</v>
      </c>
      <c r="K52" s="18">
        <v>0</v>
      </c>
      <c r="N52" s="18">
        <f>IFERROR(VLOOKUP(B52,AthListWomen[],1,FALSE),0)</f>
        <v>70236</v>
      </c>
      <c r="O52" s="18">
        <f t="shared" si="0"/>
        <v>0</v>
      </c>
    </row>
    <row r="53" spans="1:15" x14ac:dyDescent="0.25">
      <c r="A53">
        <v>999</v>
      </c>
      <c r="B53">
        <v>65467</v>
      </c>
      <c r="C53">
        <v>34</v>
      </c>
      <c r="D53" t="s">
        <v>126</v>
      </c>
      <c r="E53" t="s">
        <v>40</v>
      </c>
      <c r="F53">
        <v>0</v>
      </c>
      <c r="G53" t="s">
        <v>12</v>
      </c>
      <c r="H53" t="s">
        <v>66</v>
      </c>
      <c r="K53" s="18">
        <v>0</v>
      </c>
      <c r="N53" s="18">
        <f>IFERROR(VLOOKUP(B53,AthListWomen[],1,FALSE),0)</f>
        <v>65467</v>
      </c>
      <c r="O53" s="18">
        <f t="shared" si="0"/>
        <v>0</v>
      </c>
    </row>
    <row r="54" spans="1:15" x14ac:dyDescent="0.25">
      <c r="A54" s="18">
        <v>999</v>
      </c>
      <c r="B54" s="18">
        <v>65537</v>
      </c>
      <c r="C54" s="18">
        <v>48</v>
      </c>
      <c r="D54" s="18" t="s">
        <v>115</v>
      </c>
      <c r="E54" s="18" t="s">
        <v>14</v>
      </c>
      <c r="F54" s="18">
        <v>0</v>
      </c>
      <c r="G54" s="18" t="s">
        <v>12</v>
      </c>
      <c r="H54" s="18" t="s">
        <v>66</v>
      </c>
      <c r="I54" s="18"/>
      <c r="J54" s="18"/>
      <c r="K54" s="18">
        <v>0</v>
      </c>
      <c r="N54" s="18">
        <f>IFERROR(VLOOKUP(#REF!,AthListWomen[],1,FALSE),0)</f>
        <v>0</v>
      </c>
      <c r="O54" s="18">
        <f>IF(N54&gt;0,IF(#REF!&gt;0,IF(#REF!&lt;999,IF(#REF!=A53,IF(N53&gt;0,O53,O53+1),IF(A53=A52,O53+2,O53+1)),0),O53),O53)</f>
        <v>0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IF(N55&gt;0,IF(#REF!&gt;0,IF(#REF!&lt;999,IF(#REF!=#REF!,IF(N54&gt;0,O54,O54+1),IF(#REF!=A53,O54+2,O54+1)),0),O54),O54)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4" sqref="M4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4</v>
      </c>
      <c r="D3" t="s">
        <v>65</v>
      </c>
      <c r="E3" t="s">
        <v>16</v>
      </c>
      <c r="F3">
        <v>99</v>
      </c>
      <c r="G3" t="s">
        <v>12</v>
      </c>
      <c r="H3">
        <v>58.18</v>
      </c>
      <c r="I3" s="1">
        <v>7.1412037037037028E-4</v>
      </c>
      <c r="J3" s="1"/>
      <c r="K3" s="18">
        <v>0</v>
      </c>
      <c r="N3" s="18">
        <f>IFERROR(VLOOKUP(B3,AthListMen[],1,FALSE),0)</f>
        <v>67003</v>
      </c>
      <c r="O3" s="18">
        <f t="shared" ref="O3:O61" si="0">IF(N3&gt;0,IF(A3&gt;0,IF(A3&lt;999,IF(A3=A2,IF(N2&gt;0,O2,O2+1),IF(A2=A1,O2+2,O2+1)),0),O2),O2)</f>
        <v>1</v>
      </c>
    </row>
    <row r="4" spans="1:15" x14ac:dyDescent="0.25">
      <c r="A4">
        <v>2</v>
      </c>
      <c r="B4">
        <v>67162</v>
      </c>
      <c r="C4">
        <v>16</v>
      </c>
      <c r="D4" t="s">
        <v>92</v>
      </c>
      <c r="E4" t="s">
        <v>40</v>
      </c>
      <c r="F4">
        <v>0</v>
      </c>
      <c r="G4" t="s">
        <v>12</v>
      </c>
      <c r="H4">
        <v>58.03</v>
      </c>
      <c r="I4" s="1">
        <v>7.1921296296296306E-4</v>
      </c>
      <c r="J4" s="1"/>
      <c r="K4" s="18">
        <v>2.37</v>
      </c>
      <c r="N4" s="18">
        <f>IFERROR(VLOOKUP(B4,AthListMen[],1,FALSE),0)</f>
        <v>67162</v>
      </c>
      <c r="O4" s="18">
        <f t="shared" si="0"/>
        <v>2</v>
      </c>
    </row>
    <row r="5" spans="1:15" x14ac:dyDescent="0.25">
      <c r="A5">
        <v>3</v>
      </c>
      <c r="B5">
        <v>68217</v>
      </c>
      <c r="C5">
        <v>9</v>
      </c>
      <c r="D5" t="s">
        <v>10</v>
      </c>
      <c r="E5" t="s">
        <v>11</v>
      </c>
      <c r="F5">
        <v>99</v>
      </c>
      <c r="G5" t="s">
        <v>12</v>
      </c>
      <c r="H5">
        <v>58.99</v>
      </c>
      <c r="I5" s="1">
        <v>7.1550925925925916E-4</v>
      </c>
      <c r="J5" s="1"/>
      <c r="K5" s="18">
        <v>7.6</v>
      </c>
      <c r="N5" s="18">
        <f>IFERROR(VLOOKUP(B5,AthListMen[],1,FALSE),0)</f>
        <v>68217</v>
      </c>
      <c r="O5" s="18">
        <f t="shared" si="0"/>
        <v>3</v>
      </c>
    </row>
    <row r="6" spans="1:15" x14ac:dyDescent="0.25">
      <c r="A6">
        <v>4</v>
      </c>
      <c r="B6">
        <v>71926</v>
      </c>
      <c r="C6">
        <v>3</v>
      </c>
      <c r="D6" t="s">
        <v>15</v>
      </c>
      <c r="E6" t="s">
        <v>16</v>
      </c>
      <c r="F6">
        <v>99</v>
      </c>
      <c r="G6" t="s">
        <v>12</v>
      </c>
      <c r="H6">
        <v>58.63</v>
      </c>
      <c r="I6" s="1">
        <v>7.3749999999999998E-4</v>
      </c>
      <c r="J6" s="1"/>
      <c r="K6" s="18">
        <v>20.190000000000001</v>
      </c>
      <c r="N6" s="18">
        <f>IFERROR(VLOOKUP(B6,AthListMen[],1,FALSE),0)</f>
        <v>71926</v>
      </c>
      <c r="O6" s="18">
        <f t="shared" si="0"/>
        <v>4</v>
      </c>
    </row>
    <row r="7" spans="1:15" x14ac:dyDescent="0.25">
      <c r="A7">
        <v>5</v>
      </c>
      <c r="B7">
        <v>69415</v>
      </c>
      <c r="C7">
        <v>30</v>
      </c>
      <c r="D7" t="s">
        <v>77</v>
      </c>
      <c r="E7" t="s">
        <v>16</v>
      </c>
      <c r="F7">
        <v>99</v>
      </c>
      <c r="G7" t="s">
        <v>12</v>
      </c>
      <c r="H7">
        <v>58.73</v>
      </c>
      <c r="I7" s="1">
        <v>7.3807870370370357E-4</v>
      </c>
      <c r="J7" s="1"/>
      <c r="K7" s="18">
        <v>21.42</v>
      </c>
      <c r="N7" s="18">
        <f>IFERROR(VLOOKUP(B7,AthListMen[],1,FALSE),0)</f>
        <v>69415</v>
      </c>
      <c r="O7" s="18">
        <f t="shared" si="0"/>
        <v>5</v>
      </c>
    </row>
    <row r="8" spans="1:15" x14ac:dyDescent="0.25">
      <c r="A8">
        <v>6</v>
      </c>
      <c r="B8">
        <v>65464</v>
      </c>
      <c r="C8">
        <v>5</v>
      </c>
      <c r="D8" t="s">
        <v>19</v>
      </c>
      <c r="E8" t="s">
        <v>11</v>
      </c>
      <c r="F8">
        <v>99</v>
      </c>
      <c r="G8" t="s">
        <v>12</v>
      </c>
      <c r="H8">
        <v>58.44</v>
      </c>
      <c r="I8" s="1">
        <v>7.4224537037037043E-4</v>
      </c>
      <c r="J8" s="1"/>
      <c r="K8" s="18">
        <v>21.99</v>
      </c>
      <c r="N8" s="18">
        <f>IFERROR(VLOOKUP(B8,AthListMen[],1,FALSE),0)</f>
        <v>65464</v>
      </c>
      <c r="O8" s="18">
        <f t="shared" si="0"/>
        <v>6</v>
      </c>
    </row>
    <row r="9" spans="1:15" x14ac:dyDescent="0.25">
      <c r="A9">
        <v>7</v>
      </c>
      <c r="B9">
        <v>65068</v>
      </c>
      <c r="C9">
        <v>1</v>
      </c>
      <c r="D9" t="s">
        <v>606</v>
      </c>
      <c r="E9" t="s">
        <v>40</v>
      </c>
      <c r="F9">
        <v>99</v>
      </c>
      <c r="G9" t="s">
        <v>12</v>
      </c>
      <c r="H9">
        <v>59.62</v>
      </c>
      <c r="I9" s="1">
        <v>7.3599537037037036E-4</v>
      </c>
      <c r="J9" s="1"/>
      <c r="K9" s="18">
        <v>27.22</v>
      </c>
      <c r="N9" s="18">
        <f>IFERROR(VLOOKUP(B9,AthListMen[],1,FALSE),0)</f>
        <v>65068</v>
      </c>
      <c r="O9" s="18">
        <f t="shared" si="0"/>
        <v>7</v>
      </c>
    </row>
    <row r="10" spans="1:15" x14ac:dyDescent="0.25">
      <c r="A10">
        <v>8</v>
      </c>
      <c r="B10">
        <v>67569</v>
      </c>
      <c r="C10">
        <v>7</v>
      </c>
      <c r="D10" t="s">
        <v>69</v>
      </c>
      <c r="E10" t="s">
        <v>40</v>
      </c>
      <c r="F10">
        <v>99</v>
      </c>
      <c r="G10" t="s">
        <v>12</v>
      </c>
      <c r="H10">
        <v>59.58</v>
      </c>
      <c r="I10" s="1">
        <v>7.3993055555555563E-4</v>
      </c>
      <c r="J10" s="1"/>
      <c r="K10" s="18">
        <v>29.67</v>
      </c>
      <c r="N10" s="18">
        <f>IFERROR(VLOOKUP(B10,AthListMen[],1,FALSE),0)</f>
        <v>67569</v>
      </c>
      <c r="O10" s="18">
        <f t="shared" si="0"/>
        <v>8</v>
      </c>
    </row>
    <row r="11" spans="1:15" x14ac:dyDescent="0.25">
      <c r="A11">
        <v>9</v>
      </c>
      <c r="B11">
        <v>67127</v>
      </c>
      <c r="C11">
        <v>23</v>
      </c>
      <c r="D11" t="s">
        <v>73</v>
      </c>
      <c r="E11" t="s">
        <v>40</v>
      </c>
      <c r="F11">
        <v>0</v>
      </c>
      <c r="G11" t="s">
        <v>12</v>
      </c>
      <c r="H11" s="1">
        <v>6.9444444444444447E-4</v>
      </c>
      <c r="I11" s="1">
        <v>7.3749999999999998E-4</v>
      </c>
      <c r="J11" s="1"/>
      <c r="K11" s="18">
        <v>31.39</v>
      </c>
      <c r="N11" s="18">
        <f>IFERROR(VLOOKUP(B11,AthListMen[],1,FALSE),0)</f>
        <v>67127</v>
      </c>
      <c r="O11" s="18">
        <f t="shared" si="0"/>
        <v>9</v>
      </c>
    </row>
    <row r="12" spans="1:15" x14ac:dyDescent="0.25">
      <c r="A12">
        <v>10</v>
      </c>
      <c r="B12">
        <v>65169</v>
      </c>
      <c r="C12">
        <v>6</v>
      </c>
      <c r="D12" t="s">
        <v>31</v>
      </c>
      <c r="E12" t="s">
        <v>25</v>
      </c>
      <c r="F12">
        <v>99</v>
      </c>
      <c r="G12" t="s">
        <v>12</v>
      </c>
      <c r="H12" s="1">
        <v>6.9444444444444447E-4</v>
      </c>
      <c r="I12" s="1">
        <v>7.3773148148148146E-4</v>
      </c>
      <c r="J12" s="1"/>
      <c r="K12" s="18">
        <v>31.55</v>
      </c>
      <c r="N12" s="18">
        <f>IFERROR(VLOOKUP(B12,AthListMen[],1,FALSE),0)</f>
        <v>65169</v>
      </c>
      <c r="O12" s="18">
        <f t="shared" si="0"/>
        <v>10</v>
      </c>
    </row>
    <row r="13" spans="1:15" x14ac:dyDescent="0.25">
      <c r="A13">
        <v>11</v>
      </c>
      <c r="B13">
        <v>67020</v>
      </c>
      <c r="C13">
        <v>33</v>
      </c>
      <c r="D13" t="s">
        <v>75</v>
      </c>
      <c r="E13" t="s">
        <v>76</v>
      </c>
      <c r="F13">
        <v>0</v>
      </c>
      <c r="G13" t="s">
        <v>12</v>
      </c>
      <c r="H13">
        <v>59.48</v>
      </c>
      <c r="I13" s="1">
        <v>7.484953703703704E-4</v>
      </c>
      <c r="J13" s="1"/>
      <c r="K13" s="18">
        <v>34.909999999999997</v>
      </c>
      <c r="N13" s="18">
        <f>IFERROR(VLOOKUP(B13,AthListMen[],1,FALSE),0)</f>
        <v>67020</v>
      </c>
      <c r="O13" s="18">
        <f t="shared" si="0"/>
        <v>11</v>
      </c>
    </row>
    <row r="14" spans="1:15" x14ac:dyDescent="0.25">
      <c r="A14">
        <v>12</v>
      </c>
      <c r="B14">
        <v>65010</v>
      </c>
      <c r="C14">
        <v>15</v>
      </c>
      <c r="D14" t="s">
        <v>17</v>
      </c>
      <c r="E14" t="s">
        <v>14</v>
      </c>
      <c r="F14">
        <v>99</v>
      </c>
      <c r="G14" t="s">
        <v>12</v>
      </c>
      <c r="H14">
        <v>59.84</v>
      </c>
      <c r="I14" s="1">
        <v>7.4513888888888883E-4</v>
      </c>
      <c r="J14" s="1"/>
      <c r="K14" s="18">
        <v>35.479999999999997</v>
      </c>
      <c r="N14" s="18">
        <f>IFERROR(VLOOKUP(B14,AthListMen[],1,FALSE),0)</f>
        <v>65010</v>
      </c>
      <c r="O14" s="18">
        <f t="shared" si="0"/>
        <v>12</v>
      </c>
    </row>
    <row r="15" spans="1:15" x14ac:dyDescent="0.25">
      <c r="A15">
        <v>13</v>
      </c>
      <c r="B15">
        <v>65835</v>
      </c>
      <c r="C15">
        <v>32</v>
      </c>
      <c r="D15" t="s">
        <v>34</v>
      </c>
      <c r="E15" t="s">
        <v>27</v>
      </c>
      <c r="F15">
        <v>0</v>
      </c>
      <c r="G15" t="s">
        <v>12</v>
      </c>
      <c r="H15">
        <v>59.58</v>
      </c>
      <c r="I15" s="1">
        <v>7.4942129629629621E-4</v>
      </c>
      <c r="J15" s="1"/>
      <c r="K15" s="18">
        <v>36.380000000000003</v>
      </c>
      <c r="N15" s="18">
        <f>IFERROR(VLOOKUP(B15,AthListMen[],1,FALSE),0)</f>
        <v>65835</v>
      </c>
      <c r="O15" s="18">
        <f t="shared" si="0"/>
        <v>13</v>
      </c>
    </row>
    <row r="16" spans="1:15" x14ac:dyDescent="0.25">
      <c r="A16">
        <v>14</v>
      </c>
      <c r="B16">
        <v>65053</v>
      </c>
      <c r="C16">
        <v>26</v>
      </c>
      <c r="D16" t="s">
        <v>613</v>
      </c>
      <c r="E16" t="s">
        <v>25</v>
      </c>
      <c r="F16">
        <v>0</v>
      </c>
      <c r="G16" t="s">
        <v>12</v>
      </c>
      <c r="H16">
        <v>59.49</v>
      </c>
      <c r="I16" s="1">
        <v>7.5914351851851848E-4</v>
      </c>
      <c r="J16" s="1"/>
      <c r="K16" s="18">
        <v>42.51</v>
      </c>
      <c r="N16" s="18">
        <f>IFERROR(VLOOKUP(B16,AthListMen[],1,FALSE),0)</f>
        <v>65053</v>
      </c>
      <c r="O16" s="18">
        <f t="shared" si="0"/>
        <v>14</v>
      </c>
    </row>
    <row r="17" spans="1:15" x14ac:dyDescent="0.25">
      <c r="A17">
        <v>15</v>
      </c>
      <c r="B17">
        <v>79048</v>
      </c>
      <c r="C17">
        <v>31</v>
      </c>
      <c r="D17" t="s">
        <v>28</v>
      </c>
      <c r="E17" t="s">
        <v>29</v>
      </c>
      <c r="F17">
        <v>0</v>
      </c>
      <c r="G17" t="s">
        <v>12</v>
      </c>
      <c r="H17">
        <v>59.58</v>
      </c>
      <c r="I17" s="1">
        <v>7.6504629629629622E-4</v>
      </c>
      <c r="J17" s="1"/>
      <c r="K17" s="18">
        <v>47.41</v>
      </c>
      <c r="N17" s="18">
        <f>IFERROR(VLOOKUP(B17,AthListMen[],1,FALSE),0)</f>
        <v>79048</v>
      </c>
      <c r="O17" s="18">
        <f t="shared" si="0"/>
        <v>15</v>
      </c>
    </row>
    <row r="18" spans="1:15" x14ac:dyDescent="0.25">
      <c r="A18">
        <v>16</v>
      </c>
      <c r="B18">
        <v>65187</v>
      </c>
      <c r="C18">
        <v>11</v>
      </c>
      <c r="D18" t="s">
        <v>70</v>
      </c>
      <c r="E18" t="s">
        <v>25</v>
      </c>
      <c r="F18">
        <v>99</v>
      </c>
      <c r="G18" t="s">
        <v>12</v>
      </c>
      <c r="H18" s="1">
        <v>6.9803240740740752E-4</v>
      </c>
      <c r="I18" s="1">
        <v>7.577546296296296E-4</v>
      </c>
      <c r="J18" s="1"/>
      <c r="K18" s="18">
        <v>48.23</v>
      </c>
      <c r="N18" s="18">
        <f>IFERROR(VLOOKUP(B18,AthListMen[],1,FALSE),0)</f>
        <v>65187</v>
      </c>
      <c r="O18" s="18">
        <f t="shared" si="0"/>
        <v>16</v>
      </c>
    </row>
    <row r="19" spans="1:15" x14ac:dyDescent="0.25">
      <c r="A19">
        <v>17</v>
      </c>
      <c r="B19">
        <v>67057</v>
      </c>
      <c r="C19">
        <v>2</v>
      </c>
      <c r="D19" t="s">
        <v>24</v>
      </c>
      <c r="E19" t="s">
        <v>25</v>
      </c>
      <c r="F19">
        <v>99</v>
      </c>
      <c r="G19" t="s">
        <v>12</v>
      </c>
      <c r="H19" s="1">
        <v>6.994212962962964E-4</v>
      </c>
      <c r="I19" s="1">
        <v>7.5682870370370368E-4</v>
      </c>
      <c r="J19" s="1"/>
      <c r="K19" s="18">
        <v>48.56</v>
      </c>
      <c r="N19" s="18">
        <f>IFERROR(VLOOKUP(B19,AthListMen[],1,FALSE),0)</f>
        <v>67057</v>
      </c>
      <c r="O19" s="18">
        <f t="shared" si="0"/>
        <v>17</v>
      </c>
    </row>
    <row r="20" spans="1:15" x14ac:dyDescent="0.25">
      <c r="A20">
        <v>18</v>
      </c>
      <c r="B20">
        <v>65024</v>
      </c>
      <c r="C20">
        <v>36</v>
      </c>
      <c r="D20" t="s">
        <v>32</v>
      </c>
      <c r="E20" t="s">
        <v>33</v>
      </c>
      <c r="F20">
        <v>0</v>
      </c>
      <c r="G20" t="s">
        <v>12</v>
      </c>
      <c r="H20" s="1">
        <v>7.0312499999999987E-4</v>
      </c>
      <c r="I20" s="1">
        <v>7.5347222222222222E-4</v>
      </c>
      <c r="J20" s="1"/>
      <c r="K20" s="18">
        <v>48.8</v>
      </c>
      <c r="N20" s="18">
        <f>IFERROR(VLOOKUP(B20,AthListMen[],1,FALSE),0)</f>
        <v>65024</v>
      </c>
      <c r="O20" s="18">
        <f t="shared" si="0"/>
        <v>18</v>
      </c>
    </row>
    <row r="21" spans="1:15" x14ac:dyDescent="0.25">
      <c r="A21">
        <v>19</v>
      </c>
      <c r="B21">
        <v>65931</v>
      </c>
      <c r="C21">
        <v>21</v>
      </c>
      <c r="D21" t="s">
        <v>21</v>
      </c>
      <c r="E21" t="s">
        <v>22</v>
      </c>
      <c r="F21">
        <v>99</v>
      </c>
      <c r="G21" t="s">
        <v>12</v>
      </c>
      <c r="H21" s="1">
        <v>7.0266203703703712E-4</v>
      </c>
      <c r="I21" s="1">
        <v>7.5729166666666664E-4</v>
      </c>
      <c r="J21" s="1"/>
      <c r="K21" s="18">
        <v>51.17</v>
      </c>
      <c r="N21" s="18">
        <f>IFERROR(VLOOKUP(B21,AthListMen[],1,FALSE),0)</f>
        <v>65931</v>
      </c>
      <c r="O21" s="18">
        <f t="shared" si="0"/>
        <v>19</v>
      </c>
    </row>
    <row r="22" spans="1:15" x14ac:dyDescent="0.25">
      <c r="A22">
        <v>20</v>
      </c>
      <c r="B22">
        <v>65160</v>
      </c>
      <c r="C22">
        <v>20</v>
      </c>
      <c r="D22" t="s">
        <v>20</v>
      </c>
      <c r="E22" t="s">
        <v>14</v>
      </c>
      <c r="F22">
        <v>0</v>
      </c>
      <c r="G22" t="s">
        <v>12</v>
      </c>
      <c r="H22" s="1">
        <v>7.0856481481481476E-4</v>
      </c>
      <c r="I22" s="1">
        <v>7.5810185185185182E-4</v>
      </c>
      <c r="J22" s="1"/>
      <c r="K22" s="18">
        <v>55.92</v>
      </c>
      <c r="N22" s="18">
        <f>IFERROR(VLOOKUP(B22,AthListMen[],1,FALSE),0)</f>
        <v>65160</v>
      </c>
      <c r="O22" s="18">
        <f t="shared" si="0"/>
        <v>20</v>
      </c>
    </row>
    <row r="23" spans="1:15" x14ac:dyDescent="0.25">
      <c r="A23">
        <v>21</v>
      </c>
      <c r="B23">
        <v>65007</v>
      </c>
      <c r="C23">
        <v>19</v>
      </c>
      <c r="D23" t="s">
        <v>41</v>
      </c>
      <c r="E23" t="s">
        <v>25</v>
      </c>
      <c r="F23">
        <v>0</v>
      </c>
      <c r="G23" t="s">
        <v>12</v>
      </c>
      <c r="H23">
        <v>59.41</v>
      </c>
      <c r="I23" s="1">
        <v>7.8622685185185176E-4</v>
      </c>
      <c r="J23" s="1"/>
      <c r="K23" s="18">
        <v>60.98</v>
      </c>
      <c r="N23" s="18">
        <f>IFERROR(VLOOKUP(B23,AthListMen[],1,FALSE),0)</f>
        <v>65007</v>
      </c>
      <c r="O23" s="18">
        <f t="shared" si="0"/>
        <v>21</v>
      </c>
    </row>
    <row r="24" spans="1:15" x14ac:dyDescent="0.25">
      <c r="A24">
        <v>22</v>
      </c>
      <c r="B24">
        <v>67122</v>
      </c>
      <c r="C24">
        <v>17</v>
      </c>
      <c r="D24" t="s">
        <v>39</v>
      </c>
      <c r="E24" t="s">
        <v>40</v>
      </c>
      <c r="F24">
        <v>99</v>
      </c>
      <c r="G24" t="s">
        <v>12</v>
      </c>
      <c r="H24" s="1">
        <v>7.1840277777777777E-4</v>
      </c>
      <c r="I24" s="1">
        <v>7.5601851851851861E-4</v>
      </c>
      <c r="J24" s="1"/>
      <c r="K24" s="18">
        <v>61.39</v>
      </c>
      <c r="N24" s="18">
        <f>IFERROR(VLOOKUP(B24,AthListMen[],1,FALSE),0)</f>
        <v>67122</v>
      </c>
      <c r="O24" s="18">
        <f t="shared" si="0"/>
        <v>22</v>
      </c>
    </row>
    <row r="25" spans="1:15" x14ac:dyDescent="0.25">
      <c r="A25">
        <v>23</v>
      </c>
      <c r="B25">
        <v>67117</v>
      </c>
      <c r="C25">
        <v>39</v>
      </c>
      <c r="D25" t="s">
        <v>44</v>
      </c>
      <c r="E25" t="s">
        <v>16</v>
      </c>
      <c r="F25">
        <v>0</v>
      </c>
      <c r="G25" t="s">
        <v>12</v>
      </c>
      <c r="H25" s="1">
        <v>7.1874999999999988E-4</v>
      </c>
      <c r="I25" s="1">
        <v>7.7384259259259257E-4</v>
      </c>
      <c r="J25" s="1"/>
      <c r="K25" s="18">
        <v>74.23</v>
      </c>
      <c r="N25" s="18">
        <f>IFERROR(VLOOKUP(B25,AthListMen[],1,FALSE),0)</f>
        <v>67117</v>
      </c>
      <c r="O25" s="18">
        <f t="shared" si="0"/>
        <v>23</v>
      </c>
    </row>
    <row r="26" spans="1:15" x14ac:dyDescent="0.25">
      <c r="A26">
        <v>24</v>
      </c>
      <c r="B26">
        <v>72608</v>
      </c>
      <c r="C26">
        <v>41</v>
      </c>
      <c r="D26" t="s">
        <v>605</v>
      </c>
      <c r="E26" t="s">
        <v>25</v>
      </c>
      <c r="F26">
        <v>0</v>
      </c>
      <c r="G26" t="s">
        <v>12</v>
      </c>
      <c r="H26" s="1">
        <v>7.164351851851853E-4</v>
      </c>
      <c r="I26" s="1">
        <v>7.76273148148148E-4</v>
      </c>
      <c r="J26" s="1"/>
      <c r="K26" s="18">
        <v>74.31</v>
      </c>
      <c r="N26" s="18">
        <f>IFERROR(VLOOKUP(B26,AthListMen[],1,FALSE),0)</f>
        <v>72608</v>
      </c>
      <c r="O26" s="18">
        <f t="shared" si="0"/>
        <v>24</v>
      </c>
    </row>
    <row r="27" spans="1:15" x14ac:dyDescent="0.25">
      <c r="A27">
        <v>25</v>
      </c>
      <c r="B27">
        <v>65852</v>
      </c>
      <c r="C27">
        <v>35</v>
      </c>
      <c r="D27" t="s">
        <v>26</v>
      </c>
      <c r="E27" t="s">
        <v>27</v>
      </c>
      <c r="F27">
        <v>99</v>
      </c>
      <c r="G27" t="s">
        <v>12</v>
      </c>
      <c r="H27" s="1">
        <v>7.1805555555555555E-4</v>
      </c>
      <c r="I27" s="1">
        <v>7.7581018518518526E-4</v>
      </c>
      <c r="J27" s="1"/>
      <c r="K27" s="18">
        <v>75.13</v>
      </c>
      <c r="N27" s="18">
        <f>IFERROR(VLOOKUP(B27,AthListMen[],1,FALSE),0)</f>
        <v>65852</v>
      </c>
      <c r="O27" s="18">
        <f t="shared" si="0"/>
        <v>25</v>
      </c>
    </row>
    <row r="28" spans="1:15" x14ac:dyDescent="0.25">
      <c r="A28">
        <v>26</v>
      </c>
      <c r="B28">
        <v>65249</v>
      </c>
      <c r="C28">
        <v>48</v>
      </c>
      <c r="D28" t="s">
        <v>52</v>
      </c>
      <c r="E28" t="s">
        <v>16</v>
      </c>
      <c r="F28">
        <v>99</v>
      </c>
      <c r="G28" t="s">
        <v>12</v>
      </c>
      <c r="H28" s="1">
        <v>7.1550925925925916E-4</v>
      </c>
      <c r="I28" s="1">
        <v>7.7847222222222217E-4</v>
      </c>
      <c r="J28" s="1"/>
      <c r="K28" s="18">
        <v>75.209999999999994</v>
      </c>
      <c r="N28" s="18">
        <f>IFERROR(VLOOKUP(B28,AthListMen[],1,FALSE),0)</f>
        <v>65249</v>
      </c>
      <c r="O28" s="18">
        <f t="shared" si="0"/>
        <v>26</v>
      </c>
    </row>
    <row r="29" spans="1:15" x14ac:dyDescent="0.25">
      <c r="A29">
        <v>27</v>
      </c>
      <c r="B29">
        <v>67399</v>
      </c>
      <c r="C29">
        <v>40</v>
      </c>
      <c r="D29" t="s">
        <v>50</v>
      </c>
      <c r="E29" t="s">
        <v>22</v>
      </c>
      <c r="F29">
        <v>0</v>
      </c>
      <c r="G29" t="s">
        <v>12</v>
      </c>
      <c r="H29" s="1">
        <v>7.2384259259259266E-4</v>
      </c>
      <c r="I29" s="1">
        <v>7.7141203703703703E-4</v>
      </c>
      <c r="J29" s="1"/>
      <c r="K29" s="18">
        <v>76.11</v>
      </c>
      <c r="N29" s="18">
        <f>IFERROR(VLOOKUP(B29,AthListMen[],1,FALSE),0)</f>
        <v>67399</v>
      </c>
      <c r="O29" s="18">
        <f t="shared" si="0"/>
        <v>27</v>
      </c>
    </row>
    <row r="30" spans="1:15" x14ac:dyDescent="0.25">
      <c r="A30">
        <v>28</v>
      </c>
      <c r="B30">
        <v>104588</v>
      </c>
      <c r="C30">
        <v>42</v>
      </c>
      <c r="D30" t="s">
        <v>42</v>
      </c>
      <c r="E30" t="s">
        <v>40</v>
      </c>
      <c r="F30">
        <v>98</v>
      </c>
      <c r="G30" t="s">
        <v>43</v>
      </c>
      <c r="H30" s="1">
        <v>7.2395833333333329E-4</v>
      </c>
      <c r="I30" s="1">
        <v>7.8240740740740744E-4</v>
      </c>
      <c r="J30" s="1"/>
      <c r="K30" s="18">
        <v>83.96</v>
      </c>
      <c r="N30" s="18">
        <f>IFERROR(VLOOKUP(B30,AthListMen[],1,FALSE),0)</f>
        <v>0</v>
      </c>
      <c r="O30" s="18">
        <f t="shared" si="0"/>
        <v>27</v>
      </c>
    </row>
    <row r="31" spans="1:15" x14ac:dyDescent="0.25">
      <c r="A31">
        <v>29</v>
      </c>
      <c r="B31">
        <v>69411</v>
      </c>
      <c r="C31">
        <v>27</v>
      </c>
      <c r="D31" t="s">
        <v>38</v>
      </c>
      <c r="E31" t="s">
        <v>14</v>
      </c>
      <c r="F31">
        <v>0</v>
      </c>
      <c r="G31" t="s">
        <v>12</v>
      </c>
      <c r="H31" s="1">
        <v>7.3344907407407419E-4</v>
      </c>
      <c r="I31" s="1">
        <v>7.7557870370370367E-4</v>
      </c>
      <c r="J31" s="1"/>
      <c r="K31" s="18">
        <v>85.84</v>
      </c>
      <c r="N31" s="18">
        <f>IFERROR(VLOOKUP(B31,AthListMen[],1,FALSE),0)</f>
        <v>69411</v>
      </c>
      <c r="O31" s="18">
        <f t="shared" si="0"/>
        <v>28</v>
      </c>
    </row>
    <row r="32" spans="1:15" x14ac:dyDescent="0.25">
      <c r="A32">
        <v>30</v>
      </c>
      <c r="B32">
        <v>65110</v>
      </c>
      <c r="C32">
        <v>54</v>
      </c>
      <c r="D32" t="s">
        <v>56</v>
      </c>
      <c r="E32" t="s">
        <v>33</v>
      </c>
      <c r="F32">
        <v>0</v>
      </c>
      <c r="G32" t="s">
        <v>12</v>
      </c>
      <c r="H32" s="1">
        <v>7.3587962962962973E-4</v>
      </c>
      <c r="I32" s="1">
        <v>7.851851851851852E-4</v>
      </c>
      <c r="J32" s="1"/>
      <c r="K32" s="18">
        <v>94.34</v>
      </c>
      <c r="N32" s="18">
        <f>IFERROR(VLOOKUP(B32,AthListMen[],1,FALSE),0)</f>
        <v>65110</v>
      </c>
      <c r="O32" s="18">
        <f t="shared" si="0"/>
        <v>29</v>
      </c>
    </row>
    <row r="33" spans="1:15" x14ac:dyDescent="0.25">
      <c r="A33">
        <v>31</v>
      </c>
      <c r="B33">
        <v>73801</v>
      </c>
      <c r="C33">
        <v>45</v>
      </c>
      <c r="D33" t="s">
        <v>55</v>
      </c>
      <c r="E33" t="s">
        <v>14</v>
      </c>
      <c r="F33">
        <v>0</v>
      </c>
      <c r="G33" t="s">
        <v>12</v>
      </c>
      <c r="H33" s="1">
        <v>7.3310185185185197E-4</v>
      </c>
      <c r="I33" s="1">
        <v>7.9398148148148145E-4</v>
      </c>
      <c r="J33" s="1"/>
      <c r="K33" s="18">
        <v>98.59</v>
      </c>
      <c r="N33" s="18">
        <f>IFERROR(VLOOKUP(B33,AthListMen[],1,FALSE),0)</f>
        <v>73801</v>
      </c>
      <c r="O33" s="18">
        <f t="shared" si="0"/>
        <v>30</v>
      </c>
    </row>
    <row r="34" spans="1:15" x14ac:dyDescent="0.25">
      <c r="A34">
        <v>32</v>
      </c>
      <c r="B34">
        <v>66152</v>
      </c>
      <c r="C34">
        <v>24</v>
      </c>
      <c r="D34" t="s">
        <v>51</v>
      </c>
      <c r="E34" t="s">
        <v>49</v>
      </c>
      <c r="F34">
        <v>99</v>
      </c>
      <c r="G34" t="s">
        <v>12</v>
      </c>
      <c r="H34" s="1">
        <v>7.2534722222222228E-4</v>
      </c>
      <c r="I34" s="1">
        <v>8.0347222222222224E-4</v>
      </c>
      <c r="J34" s="1"/>
      <c r="K34" s="18">
        <v>99.81</v>
      </c>
      <c r="N34" s="18">
        <f>IFERROR(VLOOKUP(B34,AthListMen[],1,FALSE),0)</f>
        <v>0</v>
      </c>
      <c r="O34" s="18">
        <f t="shared" si="0"/>
        <v>30</v>
      </c>
    </row>
    <row r="35" spans="1:15" x14ac:dyDescent="0.25">
      <c r="A35">
        <v>33</v>
      </c>
      <c r="B35">
        <v>67206</v>
      </c>
      <c r="C35">
        <v>53</v>
      </c>
      <c r="D35" t="s">
        <v>54</v>
      </c>
      <c r="E35" t="s">
        <v>40</v>
      </c>
      <c r="F35">
        <v>99</v>
      </c>
      <c r="G35" t="s">
        <v>12</v>
      </c>
      <c r="H35" s="1">
        <v>7.2673611111111116E-4</v>
      </c>
      <c r="I35" s="1">
        <v>8.0543981481481482E-4</v>
      </c>
      <c r="J35" s="1"/>
      <c r="K35" s="18">
        <v>102.19</v>
      </c>
      <c r="N35" s="18">
        <f>IFERROR(VLOOKUP(B35,AthListMen[],1,FALSE),0)</f>
        <v>67206</v>
      </c>
      <c r="O35" s="18">
        <f t="shared" si="0"/>
        <v>31</v>
      </c>
    </row>
    <row r="36" spans="1:15" x14ac:dyDescent="0.25">
      <c r="A36">
        <v>34</v>
      </c>
      <c r="B36">
        <v>77071</v>
      </c>
      <c r="C36">
        <v>43</v>
      </c>
      <c r="D36" t="s">
        <v>80</v>
      </c>
      <c r="E36" t="s">
        <v>81</v>
      </c>
      <c r="F36">
        <v>99</v>
      </c>
      <c r="G36" t="s">
        <v>12</v>
      </c>
      <c r="H36" s="1">
        <v>7.5173611111111112E-4</v>
      </c>
      <c r="I36" s="1">
        <v>7.9733796296296291E-4</v>
      </c>
      <c r="J36" s="1"/>
      <c r="K36" s="18">
        <v>114.12</v>
      </c>
      <c r="N36" s="18">
        <f>IFERROR(VLOOKUP(B36,AthListMen[],1,FALSE),0)</f>
        <v>0</v>
      </c>
      <c r="O36" s="18">
        <f t="shared" si="0"/>
        <v>31</v>
      </c>
    </row>
    <row r="37" spans="1:15" x14ac:dyDescent="0.25">
      <c r="A37">
        <v>35</v>
      </c>
      <c r="B37">
        <v>85275</v>
      </c>
      <c r="C37">
        <v>59</v>
      </c>
      <c r="D37" t="s">
        <v>62</v>
      </c>
      <c r="E37" t="s">
        <v>40</v>
      </c>
      <c r="F37">
        <v>0</v>
      </c>
      <c r="G37" t="s">
        <v>12</v>
      </c>
      <c r="H37" s="1">
        <v>7.4062499999999996E-4</v>
      </c>
      <c r="I37" s="1">
        <v>8.1215277777777785E-4</v>
      </c>
      <c r="J37" s="1"/>
      <c r="K37" s="18">
        <v>116.74</v>
      </c>
      <c r="N37" s="18">
        <f>IFERROR(VLOOKUP(B37,AthListMen[],1,FALSE),0)</f>
        <v>85275</v>
      </c>
      <c r="O37" s="18">
        <f t="shared" si="0"/>
        <v>32</v>
      </c>
    </row>
    <row r="38" spans="1:15" x14ac:dyDescent="0.25">
      <c r="A38">
        <v>36</v>
      </c>
      <c r="B38">
        <v>66130</v>
      </c>
      <c r="C38">
        <v>14</v>
      </c>
      <c r="D38" t="s">
        <v>96</v>
      </c>
      <c r="E38" t="s">
        <v>49</v>
      </c>
      <c r="F38">
        <v>98</v>
      </c>
      <c r="G38" t="s">
        <v>43</v>
      </c>
      <c r="H38" s="1">
        <v>7.3541666666666666E-4</v>
      </c>
      <c r="I38" s="1">
        <v>8.1886574074074077E-4</v>
      </c>
      <c r="J38" s="1"/>
      <c r="K38" s="18">
        <v>117.8</v>
      </c>
      <c r="N38" s="18">
        <f>IFERROR(VLOOKUP(B38,AthListMen[],1,FALSE),0)</f>
        <v>0</v>
      </c>
      <c r="O38" s="18">
        <f t="shared" si="0"/>
        <v>32</v>
      </c>
    </row>
    <row r="39" spans="1:15" x14ac:dyDescent="0.25">
      <c r="A39">
        <v>37</v>
      </c>
      <c r="B39">
        <v>65277</v>
      </c>
      <c r="C39">
        <v>51</v>
      </c>
      <c r="D39" t="s">
        <v>93</v>
      </c>
      <c r="E39" t="s">
        <v>14</v>
      </c>
      <c r="F39">
        <v>99</v>
      </c>
      <c r="G39" t="s">
        <v>12</v>
      </c>
      <c r="H39" s="1">
        <v>7.3275462962962964E-4</v>
      </c>
      <c r="I39" s="1">
        <v>8.2175925925925917E-4</v>
      </c>
      <c r="J39" s="1"/>
      <c r="K39" s="18">
        <v>117.96</v>
      </c>
      <c r="N39" s="18">
        <f>IFERROR(VLOOKUP(B39,AthListMen[],1,FALSE),0)</f>
        <v>65277</v>
      </c>
      <c r="O39" s="18">
        <f t="shared" si="0"/>
        <v>33</v>
      </c>
    </row>
    <row r="40" spans="1:15" x14ac:dyDescent="0.25">
      <c r="A40">
        <v>38</v>
      </c>
      <c r="B40">
        <v>72569</v>
      </c>
      <c r="C40">
        <v>44</v>
      </c>
      <c r="D40" t="s">
        <v>45</v>
      </c>
      <c r="E40" t="s">
        <v>27</v>
      </c>
      <c r="F40">
        <v>99</v>
      </c>
      <c r="G40" t="s">
        <v>12</v>
      </c>
      <c r="H40" s="1">
        <v>7.4930555555555558E-4</v>
      </c>
      <c r="I40" s="1">
        <v>8.1736111111111115E-4</v>
      </c>
      <c r="J40" s="1"/>
      <c r="K40" s="18">
        <v>126.55</v>
      </c>
      <c r="N40" s="18">
        <f>IFERROR(VLOOKUP(B40,AthListMen[],1,FALSE),0)</f>
        <v>72569</v>
      </c>
      <c r="O40" s="18">
        <f t="shared" si="0"/>
        <v>34</v>
      </c>
    </row>
    <row r="41" spans="1:15" x14ac:dyDescent="0.25">
      <c r="A41">
        <v>39</v>
      </c>
      <c r="B41">
        <v>66913</v>
      </c>
      <c r="C41">
        <v>47</v>
      </c>
      <c r="D41" t="s">
        <v>58</v>
      </c>
      <c r="E41" t="s">
        <v>33</v>
      </c>
      <c r="F41">
        <v>99</v>
      </c>
      <c r="G41" t="s">
        <v>12</v>
      </c>
      <c r="H41" s="1">
        <v>7.4537037037037031E-4</v>
      </c>
      <c r="I41" s="1">
        <v>8.2245370370370382E-4</v>
      </c>
      <c r="J41" s="1"/>
      <c r="K41" s="18">
        <v>127.36</v>
      </c>
      <c r="N41" s="18">
        <f>IFERROR(VLOOKUP(B41,AthListMen[],1,FALSE),0)</f>
        <v>66913</v>
      </c>
      <c r="O41" s="18">
        <f t="shared" si="0"/>
        <v>35</v>
      </c>
    </row>
    <row r="42" spans="1:15" x14ac:dyDescent="0.25">
      <c r="A42">
        <v>40</v>
      </c>
      <c r="B42">
        <v>65901</v>
      </c>
      <c r="C42">
        <v>56</v>
      </c>
      <c r="D42" t="s">
        <v>57</v>
      </c>
      <c r="E42" t="s">
        <v>27</v>
      </c>
      <c r="F42">
        <v>0</v>
      </c>
      <c r="G42" t="s">
        <v>12</v>
      </c>
      <c r="H42" s="1">
        <v>7.5300925925925926E-4</v>
      </c>
      <c r="I42" s="1">
        <v>8.2662037037037036E-4</v>
      </c>
      <c r="J42" s="1"/>
      <c r="K42" s="18">
        <v>135.69999999999999</v>
      </c>
      <c r="N42" s="18">
        <f>IFERROR(VLOOKUP(B42,AthListMen[],1,FALSE),0)</f>
        <v>65901</v>
      </c>
      <c r="O42" s="18">
        <f t="shared" si="0"/>
        <v>36</v>
      </c>
    </row>
    <row r="43" spans="1:15" x14ac:dyDescent="0.25">
      <c r="A43">
        <v>41</v>
      </c>
      <c r="B43">
        <v>67575</v>
      </c>
      <c r="C43">
        <v>52</v>
      </c>
      <c r="D43" t="s">
        <v>60</v>
      </c>
      <c r="E43" t="s">
        <v>25</v>
      </c>
      <c r="F43">
        <v>0</v>
      </c>
      <c r="G43" t="s">
        <v>12</v>
      </c>
      <c r="H43" s="1">
        <v>7.554398148148148E-4</v>
      </c>
      <c r="I43" s="1">
        <v>8.2650462962962962E-4</v>
      </c>
      <c r="J43" s="1"/>
      <c r="K43" s="18">
        <v>137.34</v>
      </c>
      <c r="N43" s="18">
        <f>IFERROR(VLOOKUP(B43,AthListMen[],1,FALSE),0)</f>
        <v>67575</v>
      </c>
      <c r="O43" s="18">
        <f t="shared" si="0"/>
        <v>37</v>
      </c>
    </row>
    <row r="44" spans="1:15" x14ac:dyDescent="0.25">
      <c r="A44">
        <v>42</v>
      </c>
      <c r="B44">
        <v>65357</v>
      </c>
      <c r="C44">
        <v>13</v>
      </c>
      <c r="D44" t="s">
        <v>30</v>
      </c>
      <c r="E44" t="s">
        <v>14</v>
      </c>
      <c r="F44">
        <v>99</v>
      </c>
      <c r="G44" t="s">
        <v>12</v>
      </c>
      <c r="H44" s="1">
        <v>8.1041666666666675E-4</v>
      </c>
      <c r="I44" s="1">
        <v>7.76273148148148E-4</v>
      </c>
      <c r="J44" s="1"/>
      <c r="K44" s="18">
        <v>140.69</v>
      </c>
      <c r="N44" s="18">
        <f>IFERROR(VLOOKUP(B44,AthListMen[],1,FALSE),0)</f>
        <v>65357</v>
      </c>
      <c r="O44" s="18">
        <f t="shared" si="0"/>
        <v>38</v>
      </c>
    </row>
    <row r="45" spans="1:15" x14ac:dyDescent="0.25">
      <c r="A45">
        <v>43</v>
      </c>
      <c r="B45">
        <v>65861</v>
      </c>
      <c r="C45">
        <v>60</v>
      </c>
      <c r="D45" t="s">
        <v>95</v>
      </c>
      <c r="E45" t="s">
        <v>22</v>
      </c>
      <c r="F45">
        <v>99</v>
      </c>
      <c r="G45" t="s">
        <v>12</v>
      </c>
      <c r="H45" s="1">
        <v>8.6145833333333333E-4</v>
      </c>
      <c r="I45" s="1">
        <v>9.4606481481481484E-4</v>
      </c>
      <c r="J45" s="1"/>
      <c r="K45" s="18">
        <v>296.66000000000003</v>
      </c>
      <c r="N45" s="18">
        <f>IFERROR(VLOOKUP(B45,AthListMen[],1,FALSE),0)</f>
        <v>65861</v>
      </c>
      <c r="O45" s="18">
        <f t="shared" si="0"/>
        <v>39</v>
      </c>
    </row>
    <row r="46" spans="1:15" x14ac:dyDescent="0.25">
      <c r="A46">
        <v>999</v>
      </c>
      <c r="B46">
        <v>65248</v>
      </c>
      <c r="C46">
        <v>50</v>
      </c>
      <c r="D46" t="s">
        <v>59</v>
      </c>
      <c r="E46" t="s">
        <v>33</v>
      </c>
      <c r="F46">
        <v>0</v>
      </c>
      <c r="G46" t="s">
        <v>12</v>
      </c>
      <c r="H46" t="s">
        <v>67</v>
      </c>
      <c r="I46" t="s">
        <v>67</v>
      </c>
      <c r="K46" s="18">
        <v>0</v>
      </c>
      <c r="N46" s="18">
        <f>IFERROR(VLOOKUP(B46,AthListMen[],1,FALSE),0)</f>
        <v>65248</v>
      </c>
      <c r="O46" s="18">
        <f t="shared" si="0"/>
        <v>0</v>
      </c>
    </row>
    <row r="47" spans="1:15" x14ac:dyDescent="0.25">
      <c r="A47">
        <v>999</v>
      </c>
      <c r="B47">
        <v>65339</v>
      </c>
      <c r="C47">
        <v>12</v>
      </c>
      <c r="D47" t="s">
        <v>13</v>
      </c>
      <c r="E47" t="s">
        <v>14</v>
      </c>
      <c r="F47">
        <v>0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IFERROR(VLOOKUP(B47,AthListMen[],1,FALSE),0)</f>
        <v>65339</v>
      </c>
      <c r="O47" s="18">
        <f t="shared" si="0"/>
        <v>0</v>
      </c>
    </row>
    <row r="48" spans="1:15" x14ac:dyDescent="0.25">
      <c r="A48">
        <v>999</v>
      </c>
      <c r="B48">
        <v>69631</v>
      </c>
      <c r="C48">
        <v>25</v>
      </c>
      <c r="D48" t="s">
        <v>48</v>
      </c>
      <c r="E48" t="s">
        <v>49</v>
      </c>
      <c r="F48">
        <v>99</v>
      </c>
      <c r="G48" t="s">
        <v>12</v>
      </c>
      <c r="H48" t="s">
        <v>66</v>
      </c>
      <c r="I48" t="s">
        <v>67</v>
      </c>
      <c r="K48" s="18">
        <v>0</v>
      </c>
      <c r="N48" s="18">
        <f>IFERROR(VLOOKUP(B48,AthListMen[],1,FALSE),0)</f>
        <v>0</v>
      </c>
      <c r="O48" s="18">
        <f t="shared" si="0"/>
        <v>0</v>
      </c>
    </row>
    <row r="49" spans="1:15" x14ac:dyDescent="0.25">
      <c r="A49">
        <v>999</v>
      </c>
      <c r="B49">
        <v>67171</v>
      </c>
      <c r="C49">
        <v>28</v>
      </c>
      <c r="D49" t="s">
        <v>36</v>
      </c>
      <c r="E49" t="s">
        <v>37</v>
      </c>
      <c r="F49">
        <v>0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IFERROR(VLOOKUP(B49,AthListMen[],1,FALSE),0)</f>
        <v>67171</v>
      </c>
      <c r="O49" s="18">
        <f t="shared" si="0"/>
        <v>0</v>
      </c>
    </row>
    <row r="50" spans="1:15" x14ac:dyDescent="0.25">
      <c r="A50">
        <v>999</v>
      </c>
      <c r="B50">
        <v>66978</v>
      </c>
      <c r="C50">
        <v>29</v>
      </c>
      <c r="D50" t="s">
        <v>23</v>
      </c>
      <c r="E50" t="s">
        <v>16</v>
      </c>
      <c r="F50">
        <v>99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IFERROR(VLOOKUP(B50,AthListMen[],1,FALSE),0)</f>
        <v>66978</v>
      </c>
      <c r="O50" s="18">
        <f t="shared" si="0"/>
        <v>0</v>
      </c>
    </row>
    <row r="51" spans="1:15" x14ac:dyDescent="0.25">
      <c r="A51">
        <v>999</v>
      </c>
      <c r="B51">
        <v>65183</v>
      </c>
      <c r="C51">
        <v>34</v>
      </c>
      <c r="D51" t="s">
        <v>46</v>
      </c>
      <c r="E51" t="s">
        <v>33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IFERROR(VLOOKUP(B51,AthListMen[],1,FALSE),0)</f>
        <v>65183</v>
      </c>
      <c r="O51" s="18">
        <f t="shared" si="0"/>
        <v>0</v>
      </c>
    </row>
    <row r="52" spans="1:15" x14ac:dyDescent="0.25">
      <c r="A52">
        <v>999</v>
      </c>
      <c r="B52">
        <v>65257</v>
      </c>
      <c r="C52">
        <v>37</v>
      </c>
      <c r="D52" t="s">
        <v>35</v>
      </c>
      <c r="E52" t="s">
        <v>14</v>
      </c>
      <c r="F52">
        <v>0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IFERROR(VLOOKUP(B52,AthListMen[],1,FALSE),0)</f>
        <v>65257</v>
      </c>
      <c r="O52" s="18">
        <f t="shared" si="0"/>
        <v>0</v>
      </c>
    </row>
    <row r="53" spans="1:15" x14ac:dyDescent="0.25">
      <c r="A53">
        <v>999</v>
      </c>
      <c r="B53">
        <v>65052</v>
      </c>
      <c r="C53">
        <v>38</v>
      </c>
      <c r="D53" t="s">
        <v>79</v>
      </c>
      <c r="E53" t="s">
        <v>25</v>
      </c>
      <c r="F53">
        <v>99</v>
      </c>
      <c r="G53" t="s">
        <v>12</v>
      </c>
      <c r="H53" t="s">
        <v>66</v>
      </c>
      <c r="I53" t="s">
        <v>67</v>
      </c>
      <c r="K53" s="18">
        <v>0</v>
      </c>
      <c r="N53" s="18">
        <f>IFERROR(VLOOKUP(B53,AthListMen[],1,FALSE),0)</f>
        <v>65052</v>
      </c>
      <c r="O53" s="18">
        <f t="shared" si="0"/>
        <v>0</v>
      </c>
    </row>
    <row r="54" spans="1:15" x14ac:dyDescent="0.25">
      <c r="A54">
        <v>999</v>
      </c>
      <c r="B54">
        <v>65404</v>
      </c>
      <c r="C54">
        <v>49</v>
      </c>
      <c r="D54" t="s">
        <v>82</v>
      </c>
      <c r="E54" t="s">
        <v>33</v>
      </c>
      <c r="F54">
        <v>0</v>
      </c>
      <c r="G54" t="s">
        <v>12</v>
      </c>
      <c r="H54" t="s">
        <v>66</v>
      </c>
      <c r="I54" t="s">
        <v>67</v>
      </c>
      <c r="K54" s="18">
        <v>0</v>
      </c>
      <c r="N54" s="18">
        <f>IFERROR(VLOOKUP(B54,AthListMen[],1,FALSE),0)</f>
        <v>65404</v>
      </c>
      <c r="O54" s="18">
        <f t="shared" si="0"/>
        <v>0</v>
      </c>
    </row>
    <row r="55" spans="1:15" x14ac:dyDescent="0.25">
      <c r="A55">
        <v>999</v>
      </c>
      <c r="B55">
        <v>65383</v>
      </c>
      <c r="C55">
        <v>58</v>
      </c>
      <c r="D55" t="s">
        <v>611</v>
      </c>
      <c r="E55" t="s">
        <v>612</v>
      </c>
      <c r="F55">
        <v>99</v>
      </c>
      <c r="G55" t="s">
        <v>12</v>
      </c>
      <c r="H55" t="s">
        <v>66</v>
      </c>
      <c r="I55" t="s">
        <v>67</v>
      </c>
      <c r="K55" s="18">
        <v>0</v>
      </c>
      <c r="N55" s="18">
        <f>IFERROR(VLOOKUP(B55,AthListMen[],1,FALSE),0)</f>
        <v>65383</v>
      </c>
      <c r="O55" s="18">
        <f t="shared" si="0"/>
        <v>0</v>
      </c>
    </row>
    <row r="56" spans="1:15" x14ac:dyDescent="0.25">
      <c r="A56">
        <v>999</v>
      </c>
      <c r="B56">
        <v>67898</v>
      </c>
      <c r="C56">
        <v>8</v>
      </c>
      <c r="D56" t="s">
        <v>71</v>
      </c>
      <c r="E56" t="s">
        <v>11</v>
      </c>
      <c r="F56">
        <v>0</v>
      </c>
      <c r="G56" t="s">
        <v>12</v>
      </c>
      <c r="H56">
        <v>58.39</v>
      </c>
      <c r="I56" t="s">
        <v>66</v>
      </c>
      <c r="K56" s="18">
        <v>0</v>
      </c>
      <c r="N56" s="18">
        <f>IFERROR(VLOOKUP(B56,AthListMen[],1,FALSE),0)</f>
        <v>67898</v>
      </c>
      <c r="O56" s="18">
        <f t="shared" si="0"/>
        <v>0</v>
      </c>
    </row>
    <row r="57" spans="1:15" x14ac:dyDescent="0.25">
      <c r="A57">
        <v>999</v>
      </c>
      <c r="B57">
        <v>65106</v>
      </c>
      <c r="C57">
        <v>10</v>
      </c>
      <c r="D57" t="s">
        <v>18</v>
      </c>
      <c r="E57" t="s">
        <v>16</v>
      </c>
      <c r="F57">
        <v>99</v>
      </c>
      <c r="G57" t="s">
        <v>12</v>
      </c>
      <c r="H57">
        <v>58.84</v>
      </c>
      <c r="I57" t="s">
        <v>66</v>
      </c>
      <c r="K57" s="18">
        <v>0</v>
      </c>
      <c r="N57" s="18">
        <f>IFERROR(VLOOKUP(B57,AthListMen[],1,FALSE),0)</f>
        <v>65106</v>
      </c>
      <c r="O57" s="18">
        <f t="shared" si="0"/>
        <v>0</v>
      </c>
    </row>
    <row r="58" spans="1:15" x14ac:dyDescent="0.25">
      <c r="A58">
        <v>999</v>
      </c>
      <c r="B58">
        <v>65452</v>
      </c>
      <c r="C58">
        <v>18</v>
      </c>
      <c r="D58" t="s">
        <v>78</v>
      </c>
      <c r="E58" t="s">
        <v>25</v>
      </c>
      <c r="F58">
        <v>0</v>
      </c>
      <c r="G58" t="s">
        <v>12</v>
      </c>
      <c r="H58">
        <v>59.89</v>
      </c>
      <c r="I58" t="s">
        <v>66</v>
      </c>
      <c r="K58" s="18">
        <v>0</v>
      </c>
      <c r="N58" s="18">
        <f>IFERROR(VLOOKUP(B58,AthListMen[],1,FALSE),0)</f>
        <v>65452</v>
      </c>
      <c r="O58" s="18">
        <f t="shared" si="0"/>
        <v>0</v>
      </c>
    </row>
    <row r="59" spans="1:15" x14ac:dyDescent="0.25">
      <c r="A59">
        <v>999</v>
      </c>
      <c r="B59">
        <v>66149</v>
      </c>
      <c r="C59">
        <v>22</v>
      </c>
      <c r="D59" t="s">
        <v>72</v>
      </c>
      <c r="E59" t="s">
        <v>49</v>
      </c>
      <c r="F59">
        <v>0</v>
      </c>
      <c r="G59" t="s">
        <v>12</v>
      </c>
      <c r="H59" s="1">
        <v>7.3113425925925917E-4</v>
      </c>
      <c r="I59" t="s">
        <v>66</v>
      </c>
      <c r="K59" s="18">
        <v>0</v>
      </c>
      <c r="N59" s="18">
        <f>IFERROR(VLOOKUP(B59,AthListMen[],1,FALSE),0)</f>
        <v>0</v>
      </c>
      <c r="O59" s="18">
        <f t="shared" si="0"/>
        <v>0</v>
      </c>
    </row>
    <row r="60" spans="1:15" x14ac:dyDescent="0.25">
      <c r="A60">
        <v>999</v>
      </c>
      <c r="B60">
        <v>70162</v>
      </c>
      <c r="C60">
        <v>46</v>
      </c>
      <c r="D60" t="s">
        <v>53</v>
      </c>
      <c r="E60" t="s">
        <v>27</v>
      </c>
      <c r="F60">
        <v>99</v>
      </c>
      <c r="G60" t="s">
        <v>12</v>
      </c>
      <c r="H60" s="1">
        <v>7.2789351851851845E-4</v>
      </c>
      <c r="I60" t="s">
        <v>66</v>
      </c>
      <c r="K60" s="18">
        <v>0</v>
      </c>
      <c r="N60" s="18">
        <f>IFERROR(VLOOKUP(B60,AthListMen[],1,FALSE),0)</f>
        <v>70162</v>
      </c>
      <c r="O60" s="18">
        <f t="shared" si="0"/>
        <v>0</v>
      </c>
    </row>
    <row r="61" spans="1:15" x14ac:dyDescent="0.25">
      <c r="A61">
        <v>999</v>
      </c>
      <c r="B61">
        <v>65993</v>
      </c>
      <c r="C61">
        <v>55</v>
      </c>
      <c r="D61" t="s">
        <v>63</v>
      </c>
      <c r="E61" t="s">
        <v>22</v>
      </c>
      <c r="F61">
        <v>0</v>
      </c>
      <c r="G61" t="s">
        <v>12</v>
      </c>
      <c r="H61" s="1">
        <v>7.7546296296296304E-4</v>
      </c>
      <c r="I61" t="s">
        <v>66</v>
      </c>
      <c r="K61" s="18">
        <v>0</v>
      </c>
      <c r="N61" s="18">
        <f>IFERROR(VLOOKUP(B61,AthListMen[],1,FALSE),0)</f>
        <v>65993</v>
      </c>
      <c r="O61" s="18">
        <f t="shared" si="0"/>
        <v>0</v>
      </c>
    </row>
    <row r="62" spans="1:15" x14ac:dyDescent="0.25">
      <c r="A62" s="18">
        <v>999</v>
      </c>
      <c r="B62" s="18">
        <v>65074</v>
      </c>
      <c r="C62" s="18">
        <v>57</v>
      </c>
      <c r="D62" s="18" t="s">
        <v>83</v>
      </c>
      <c r="E62" s="18" t="s">
        <v>84</v>
      </c>
      <c r="F62" s="18">
        <v>99</v>
      </c>
      <c r="G62" s="18" t="s">
        <v>12</v>
      </c>
      <c r="H62" s="1">
        <v>7.0856481481481476E-4</v>
      </c>
      <c r="I62" s="18" t="s">
        <v>66</v>
      </c>
      <c r="J62" s="18"/>
      <c r="K62" s="18">
        <v>0</v>
      </c>
      <c r="N62" s="18">
        <f>IFERROR(VLOOKUP(#REF!,AthListMen[],1,FALSE),0)</f>
        <v>0</v>
      </c>
      <c r="O62" s="18">
        <f>IF(N62&gt;0,IF(#REF!&gt;0,IF(#REF!&lt;999,IF(#REF!=A61,IF(N61&gt;0,O61,O61+1),IF(A61=A60,O61+2,O61+1)),0),O61),O61)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IF(N63&gt;0,IF(#REF!&gt;0,IF(#REF!&lt;999,IF(#REF!=#REF!,IF(N62&gt;0,O62,O62+1),IF(#REF!=A61,O62+2,O62+1)),0),O62),O62)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26" sqref="M26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13</v>
      </c>
      <c r="D3" t="s">
        <v>100</v>
      </c>
      <c r="E3" t="s">
        <v>40</v>
      </c>
      <c r="F3">
        <v>99</v>
      </c>
      <c r="G3" t="s">
        <v>12</v>
      </c>
      <c r="H3" s="1">
        <v>7.51388888888889E-4</v>
      </c>
      <c r="I3">
        <v>58.98</v>
      </c>
      <c r="J3" s="1"/>
      <c r="K3" s="18">
        <v>0</v>
      </c>
      <c r="N3" s="18">
        <f>IFERROR(VLOOKUP(B3,AthListWomen[],1,FALSE),0)</f>
        <v>67580</v>
      </c>
      <c r="O3" s="18">
        <f t="shared" ref="O3:O54" si="0">IF(N3&gt;0,IF(A3&gt;0,IF(A3&lt;999,IF(A3=A2,IF(N2&gt;0,O2,O2+1),IF(A2=A1,O2+2,O2+1)),0),O2),O2)</f>
        <v>1</v>
      </c>
    </row>
    <row r="4" spans="1:15" x14ac:dyDescent="0.25">
      <c r="A4">
        <v>2</v>
      </c>
      <c r="B4">
        <v>70393</v>
      </c>
      <c r="C4">
        <v>24</v>
      </c>
      <c r="D4" t="s">
        <v>135</v>
      </c>
      <c r="E4" t="s">
        <v>16</v>
      </c>
      <c r="F4">
        <v>99</v>
      </c>
      <c r="G4" t="s">
        <v>12</v>
      </c>
      <c r="H4" s="1">
        <v>7.664351851851851E-4</v>
      </c>
      <c r="I4">
        <v>59.73</v>
      </c>
      <c r="J4" s="1"/>
      <c r="K4" s="18">
        <v>16.21</v>
      </c>
      <c r="N4" s="18">
        <f>IFERROR(VLOOKUP(B4,AthListWomen[],1,FALSE),0)</f>
        <v>70393</v>
      </c>
      <c r="O4" s="18">
        <f t="shared" si="0"/>
        <v>2</v>
      </c>
    </row>
    <row r="5" spans="1:15" x14ac:dyDescent="0.25">
      <c r="A5">
        <v>3</v>
      </c>
      <c r="B5">
        <v>65208</v>
      </c>
      <c r="C5">
        <v>9</v>
      </c>
      <c r="D5" t="s">
        <v>156</v>
      </c>
      <c r="E5" t="s">
        <v>33</v>
      </c>
      <c r="F5">
        <v>99</v>
      </c>
      <c r="G5" t="s">
        <v>12</v>
      </c>
      <c r="H5" s="1">
        <v>7.765046296296297E-4</v>
      </c>
      <c r="I5">
        <v>59.42</v>
      </c>
      <c r="J5" s="1"/>
      <c r="K5" s="18">
        <v>20.64</v>
      </c>
      <c r="N5" s="18">
        <f>IFERROR(VLOOKUP(B5,AthListWomen[],1,FALSE),0)</f>
        <v>65208</v>
      </c>
      <c r="O5" s="18">
        <f t="shared" si="0"/>
        <v>3</v>
      </c>
    </row>
    <row r="6" spans="1:15" x14ac:dyDescent="0.25">
      <c r="A6">
        <v>4</v>
      </c>
      <c r="B6">
        <v>80089</v>
      </c>
      <c r="C6">
        <v>12</v>
      </c>
      <c r="D6" t="s">
        <v>109</v>
      </c>
      <c r="E6" t="s">
        <v>14</v>
      </c>
      <c r="F6">
        <v>99</v>
      </c>
      <c r="G6" t="s">
        <v>12</v>
      </c>
      <c r="H6" s="1">
        <v>7.7592592592592589E-4</v>
      </c>
      <c r="I6">
        <v>59.6</v>
      </c>
      <c r="J6" s="1"/>
      <c r="K6" s="18">
        <v>21.67</v>
      </c>
      <c r="N6" s="18">
        <f>IFERROR(VLOOKUP(B6,AthListWomen[],1,FALSE),0)</f>
        <v>80089</v>
      </c>
      <c r="O6" s="18">
        <f t="shared" si="0"/>
        <v>4</v>
      </c>
    </row>
    <row r="7" spans="1:15" x14ac:dyDescent="0.25">
      <c r="A7">
        <v>5</v>
      </c>
      <c r="B7">
        <v>68324</v>
      </c>
      <c r="C7">
        <v>3</v>
      </c>
      <c r="D7" t="s">
        <v>108</v>
      </c>
      <c r="E7" t="s">
        <v>11</v>
      </c>
      <c r="F7">
        <v>99</v>
      </c>
      <c r="G7" t="s">
        <v>12</v>
      </c>
      <c r="H7" s="1">
        <v>7.7777777777777784E-4</v>
      </c>
      <c r="I7">
        <v>59.53</v>
      </c>
      <c r="J7" s="1"/>
      <c r="K7" s="18">
        <v>22.38</v>
      </c>
      <c r="N7" s="18">
        <f>IFERROR(VLOOKUP(B7,AthListWomen[],1,FALSE),0)</f>
        <v>68324</v>
      </c>
      <c r="O7" s="18">
        <f t="shared" si="0"/>
        <v>5</v>
      </c>
    </row>
    <row r="8" spans="1:15" x14ac:dyDescent="0.25">
      <c r="A8">
        <v>6</v>
      </c>
      <c r="B8">
        <v>65467</v>
      </c>
      <c r="C8">
        <v>31</v>
      </c>
      <c r="D8" t="s">
        <v>126</v>
      </c>
      <c r="E8" t="s">
        <v>40</v>
      </c>
      <c r="F8">
        <v>0</v>
      </c>
      <c r="G8" t="s">
        <v>12</v>
      </c>
      <c r="H8" s="1">
        <v>7.8668981481481483E-4</v>
      </c>
      <c r="I8" s="1">
        <v>7.0914351851851856E-4</v>
      </c>
      <c r="J8" s="1"/>
      <c r="K8" s="18">
        <v>42.24</v>
      </c>
      <c r="N8" s="18">
        <f>IFERROR(VLOOKUP(B8,AthListWomen[],1,FALSE),0)</f>
        <v>65467</v>
      </c>
      <c r="O8" s="18">
        <f t="shared" si="0"/>
        <v>6</v>
      </c>
    </row>
    <row r="9" spans="1:15" x14ac:dyDescent="0.25">
      <c r="A9">
        <v>7</v>
      </c>
      <c r="B9">
        <v>65985</v>
      </c>
      <c r="C9">
        <v>11</v>
      </c>
      <c r="D9" t="s">
        <v>102</v>
      </c>
      <c r="E9" t="s">
        <v>22</v>
      </c>
      <c r="F9">
        <v>99</v>
      </c>
      <c r="G9" t="s">
        <v>12</v>
      </c>
      <c r="H9" s="1">
        <v>7.906250000000001E-4</v>
      </c>
      <c r="I9" s="1">
        <v>7.1840277777777777E-4</v>
      </c>
      <c r="J9" s="1"/>
      <c r="K9" s="18">
        <v>51.25</v>
      </c>
      <c r="N9" s="18">
        <f>IFERROR(VLOOKUP(B9,AthListWomen[],1,FALSE),0)</f>
        <v>65985</v>
      </c>
      <c r="O9" s="18">
        <f t="shared" si="0"/>
        <v>7</v>
      </c>
    </row>
    <row r="10" spans="1:15" x14ac:dyDescent="0.25">
      <c r="A10">
        <v>8</v>
      </c>
      <c r="B10">
        <v>65161</v>
      </c>
      <c r="C10">
        <v>6</v>
      </c>
      <c r="D10" t="s">
        <v>104</v>
      </c>
      <c r="E10" t="s">
        <v>14</v>
      </c>
      <c r="F10">
        <v>0</v>
      </c>
      <c r="G10" t="s">
        <v>12</v>
      </c>
      <c r="H10" s="1">
        <v>7.8946759259259259E-4</v>
      </c>
      <c r="I10" s="1">
        <v>7.2013888888888876E-4</v>
      </c>
      <c r="J10" s="1"/>
      <c r="K10" s="18">
        <v>51.65</v>
      </c>
      <c r="N10" s="18">
        <f>IFERROR(VLOOKUP(B10,AthListWomen[],1,FALSE),0)</f>
        <v>65161</v>
      </c>
      <c r="O10" s="18">
        <f t="shared" si="0"/>
        <v>8</v>
      </c>
    </row>
    <row r="11" spans="1:15" x14ac:dyDescent="0.25">
      <c r="A11">
        <v>9</v>
      </c>
      <c r="B11">
        <v>64969</v>
      </c>
      <c r="C11">
        <v>14</v>
      </c>
      <c r="D11" t="s">
        <v>112</v>
      </c>
      <c r="E11" t="s">
        <v>113</v>
      </c>
      <c r="F11">
        <v>99</v>
      </c>
      <c r="G11" t="s">
        <v>12</v>
      </c>
      <c r="H11" s="1">
        <v>7.9861111111111105E-4</v>
      </c>
      <c r="I11" s="1">
        <v>7.1782407407407418E-4</v>
      </c>
      <c r="J11" s="1"/>
      <c r="K11" s="18">
        <v>56.32</v>
      </c>
      <c r="N11" s="18">
        <f>IFERROR(VLOOKUP(B11,AthListWomen[],1,FALSE),0)</f>
        <v>64969</v>
      </c>
      <c r="O11" s="18">
        <f t="shared" si="0"/>
        <v>9</v>
      </c>
    </row>
    <row r="12" spans="1:15" x14ac:dyDescent="0.25">
      <c r="A12">
        <v>10</v>
      </c>
      <c r="B12">
        <v>70236</v>
      </c>
      <c r="C12">
        <v>26</v>
      </c>
      <c r="D12" t="s">
        <v>157</v>
      </c>
      <c r="E12" t="s">
        <v>16</v>
      </c>
      <c r="F12">
        <v>0</v>
      </c>
      <c r="G12" t="s">
        <v>12</v>
      </c>
      <c r="H12" s="1">
        <v>7.9386574074074071E-4</v>
      </c>
      <c r="I12" s="1">
        <v>7.2615740740740746E-4</v>
      </c>
      <c r="J12" s="1"/>
      <c r="K12" s="18">
        <v>58.77</v>
      </c>
      <c r="N12" s="18">
        <f>IFERROR(VLOOKUP(B12,AthListWomen[],1,FALSE),0)</f>
        <v>70236</v>
      </c>
      <c r="O12" s="18">
        <f t="shared" si="0"/>
        <v>10</v>
      </c>
    </row>
    <row r="13" spans="1:15" x14ac:dyDescent="0.25">
      <c r="A13">
        <v>11</v>
      </c>
      <c r="B13">
        <v>67578</v>
      </c>
      <c r="C13">
        <v>17</v>
      </c>
      <c r="D13" t="s">
        <v>120</v>
      </c>
      <c r="E13" t="s">
        <v>40</v>
      </c>
      <c r="F13">
        <v>99</v>
      </c>
      <c r="G13" t="s">
        <v>12</v>
      </c>
      <c r="H13" s="1">
        <v>8.0821759259259258E-4</v>
      </c>
      <c r="I13" s="1">
        <v>7.1504629629629641E-4</v>
      </c>
      <c r="J13" s="1"/>
      <c r="K13" s="18">
        <v>60.98</v>
      </c>
      <c r="N13" s="18">
        <f>IFERROR(VLOOKUP(B13,AthListWomen[],1,FALSE),0)</f>
        <v>67578</v>
      </c>
      <c r="O13" s="18">
        <f t="shared" si="0"/>
        <v>11</v>
      </c>
    </row>
    <row r="14" spans="1:15" x14ac:dyDescent="0.25">
      <c r="A14">
        <v>12</v>
      </c>
      <c r="B14">
        <v>65537</v>
      </c>
      <c r="C14">
        <v>8</v>
      </c>
      <c r="D14" t="s">
        <v>115</v>
      </c>
      <c r="E14" t="s">
        <v>14</v>
      </c>
      <c r="F14">
        <v>0</v>
      </c>
      <c r="G14" t="s">
        <v>12</v>
      </c>
      <c r="H14" s="1">
        <v>7.9768518518518524E-4</v>
      </c>
      <c r="I14" s="1">
        <v>7.303240740740741E-4</v>
      </c>
      <c r="J14" s="1"/>
      <c r="K14" s="18">
        <v>64.23</v>
      </c>
      <c r="N14" s="18">
        <f>IFERROR(VLOOKUP(B14,AthListWomen[],1,FALSE),0)</f>
        <v>65537</v>
      </c>
      <c r="O14" s="18">
        <f t="shared" si="0"/>
        <v>12</v>
      </c>
    </row>
    <row r="15" spans="1:15" x14ac:dyDescent="0.25">
      <c r="A15">
        <v>13</v>
      </c>
      <c r="B15">
        <v>65210</v>
      </c>
      <c r="C15">
        <v>1</v>
      </c>
      <c r="D15" t="s">
        <v>107</v>
      </c>
      <c r="E15" t="s">
        <v>14</v>
      </c>
      <c r="F15">
        <v>99</v>
      </c>
      <c r="G15" t="s">
        <v>12</v>
      </c>
      <c r="H15" s="1">
        <v>8.1493055555555561E-4</v>
      </c>
      <c r="I15" s="1">
        <v>7.1608796296296297E-4</v>
      </c>
      <c r="J15" s="1"/>
      <c r="K15" s="18">
        <v>66.28</v>
      </c>
      <c r="N15" s="18">
        <f>IFERROR(VLOOKUP(B15,AthListWomen[],1,FALSE),0)</f>
        <v>65210</v>
      </c>
      <c r="O15" s="18">
        <f t="shared" si="0"/>
        <v>13</v>
      </c>
    </row>
    <row r="16" spans="1:15" x14ac:dyDescent="0.25">
      <c r="A16">
        <v>14</v>
      </c>
      <c r="B16">
        <v>65243</v>
      </c>
      <c r="C16">
        <v>28</v>
      </c>
      <c r="D16" t="s">
        <v>124</v>
      </c>
      <c r="E16" t="s">
        <v>84</v>
      </c>
      <c r="F16">
        <v>0</v>
      </c>
      <c r="G16" t="s">
        <v>12</v>
      </c>
      <c r="H16" s="1">
        <v>8.0648148148148148E-4</v>
      </c>
      <c r="I16" s="1">
        <v>7.3275462962962964E-4</v>
      </c>
      <c r="J16" s="1"/>
      <c r="K16" s="18">
        <v>71.900000000000006</v>
      </c>
      <c r="N16" s="18">
        <f>IFERROR(VLOOKUP(B16,AthListWomen[],1,FALSE),0)</f>
        <v>65243</v>
      </c>
      <c r="O16" s="18">
        <f t="shared" si="0"/>
        <v>14</v>
      </c>
    </row>
    <row r="17" spans="1:15" x14ac:dyDescent="0.25">
      <c r="A17">
        <v>15</v>
      </c>
      <c r="B17">
        <v>67150</v>
      </c>
      <c r="C17">
        <v>32</v>
      </c>
      <c r="D17" t="s">
        <v>161</v>
      </c>
      <c r="E17" t="s">
        <v>25</v>
      </c>
      <c r="F17">
        <v>0</v>
      </c>
      <c r="G17" t="s">
        <v>12</v>
      </c>
      <c r="H17" s="1">
        <v>8.1099537037037034E-4</v>
      </c>
      <c r="I17" s="1">
        <v>7.2847222222222226E-4</v>
      </c>
      <c r="J17" s="1"/>
      <c r="K17" s="18">
        <v>72.06</v>
      </c>
      <c r="N17" s="18">
        <f>IFERROR(VLOOKUP(B17,AthListWomen[],1,FALSE),0)</f>
        <v>67150</v>
      </c>
      <c r="O17" s="18">
        <f t="shared" si="0"/>
        <v>15</v>
      </c>
    </row>
    <row r="18" spans="1:15" x14ac:dyDescent="0.25">
      <c r="A18">
        <v>16</v>
      </c>
      <c r="B18">
        <v>65268</v>
      </c>
      <c r="C18">
        <v>27</v>
      </c>
      <c r="D18" t="s">
        <v>125</v>
      </c>
      <c r="E18" t="s">
        <v>33</v>
      </c>
      <c r="F18">
        <v>99</v>
      </c>
      <c r="G18" t="s">
        <v>12</v>
      </c>
      <c r="H18" s="1">
        <v>8.0798611111111099E-4</v>
      </c>
      <c r="I18" s="1">
        <v>7.3460648148148148E-4</v>
      </c>
      <c r="J18" s="1"/>
      <c r="K18" s="18">
        <v>74.19</v>
      </c>
      <c r="N18" s="18">
        <f>IFERROR(VLOOKUP(B18,AthListWomen[],1,FALSE),0)</f>
        <v>65268</v>
      </c>
      <c r="O18" s="18">
        <f t="shared" si="0"/>
        <v>16</v>
      </c>
    </row>
    <row r="19" spans="1:15" x14ac:dyDescent="0.25">
      <c r="A19">
        <v>17</v>
      </c>
      <c r="B19">
        <v>65561</v>
      </c>
      <c r="C19">
        <v>22</v>
      </c>
      <c r="D19" t="s">
        <v>119</v>
      </c>
      <c r="E19" t="s">
        <v>25</v>
      </c>
      <c r="F19">
        <v>99</v>
      </c>
      <c r="G19" t="s">
        <v>12</v>
      </c>
      <c r="H19" s="1">
        <v>8.074074074074074E-4</v>
      </c>
      <c r="I19" s="1">
        <v>7.3807870370370357E-4</v>
      </c>
      <c r="J19" s="1"/>
      <c r="K19" s="18">
        <v>76.17</v>
      </c>
      <c r="N19" s="18">
        <f>IFERROR(VLOOKUP(B19,AthListWomen[],1,FALSE),0)</f>
        <v>65561</v>
      </c>
      <c r="O19" s="18">
        <f t="shared" si="0"/>
        <v>17</v>
      </c>
    </row>
    <row r="20" spans="1:15" x14ac:dyDescent="0.25">
      <c r="A20">
        <v>18</v>
      </c>
      <c r="B20">
        <v>81597</v>
      </c>
      <c r="C20">
        <v>25</v>
      </c>
      <c r="D20" t="s">
        <v>121</v>
      </c>
      <c r="E20" t="s">
        <v>29</v>
      </c>
      <c r="F20">
        <v>99</v>
      </c>
      <c r="G20" t="s">
        <v>12</v>
      </c>
      <c r="H20" s="1">
        <v>8.0011574074074067E-4</v>
      </c>
      <c r="I20" s="1">
        <v>7.4699074074074077E-4</v>
      </c>
      <c r="J20" s="1"/>
      <c r="K20" s="18">
        <v>77.28</v>
      </c>
      <c r="N20" s="18">
        <f>IFERROR(VLOOKUP(B20,AthListWomen[],1,FALSE),0)</f>
        <v>81597</v>
      </c>
      <c r="O20" s="18">
        <f t="shared" si="0"/>
        <v>18</v>
      </c>
    </row>
    <row r="21" spans="1:15" x14ac:dyDescent="0.25">
      <c r="A21">
        <v>19</v>
      </c>
      <c r="B21">
        <v>65967</v>
      </c>
      <c r="C21">
        <v>15</v>
      </c>
      <c r="D21" t="s">
        <v>111</v>
      </c>
      <c r="E21" t="s">
        <v>14</v>
      </c>
      <c r="F21">
        <v>99</v>
      </c>
      <c r="G21" t="s">
        <v>12</v>
      </c>
      <c r="H21" s="1">
        <v>8.1423611111111106E-4</v>
      </c>
      <c r="I21" s="1">
        <v>7.3692129629629628E-4</v>
      </c>
      <c r="J21" s="1"/>
      <c r="K21" s="18">
        <v>80.05</v>
      </c>
      <c r="N21" s="18">
        <f>IFERROR(VLOOKUP(B21,AthListWomen[],1,FALSE),0)</f>
        <v>65967</v>
      </c>
      <c r="O21" s="18">
        <f t="shared" si="0"/>
        <v>19</v>
      </c>
    </row>
    <row r="22" spans="1:15" x14ac:dyDescent="0.25">
      <c r="A22">
        <v>20</v>
      </c>
      <c r="B22">
        <v>72126</v>
      </c>
      <c r="C22">
        <v>16</v>
      </c>
      <c r="D22" t="s">
        <v>114</v>
      </c>
      <c r="E22" t="s">
        <v>33</v>
      </c>
      <c r="F22">
        <v>99</v>
      </c>
      <c r="G22" t="s">
        <v>12</v>
      </c>
      <c r="H22" s="1">
        <v>8.114583333333333E-4</v>
      </c>
      <c r="I22" s="1">
        <v>7.4016203703703711E-4</v>
      </c>
      <c r="J22" s="1"/>
      <c r="K22" s="18">
        <v>80.36</v>
      </c>
      <c r="N22" s="18">
        <f>IFERROR(VLOOKUP(B22,AthListWomen[],1,FALSE),0)</f>
        <v>72126</v>
      </c>
      <c r="O22" s="18">
        <f t="shared" si="0"/>
        <v>20</v>
      </c>
    </row>
    <row r="23" spans="1:15" x14ac:dyDescent="0.25">
      <c r="A23">
        <v>20</v>
      </c>
      <c r="B23">
        <v>65043</v>
      </c>
      <c r="C23">
        <v>35</v>
      </c>
      <c r="D23" t="s">
        <v>130</v>
      </c>
      <c r="E23" t="s">
        <v>113</v>
      </c>
      <c r="F23">
        <v>99</v>
      </c>
      <c r="G23" t="s">
        <v>12</v>
      </c>
      <c r="H23" s="1">
        <v>8.1562500000000005E-4</v>
      </c>
      <c r="I23" s="1">
        <v>7.3599537037037036E-4</v>
      </c>
      <c r="J23" s="1"/>
      <c r="K23" s="18">
        <v>80.36</v>
      </c>
      <c r="N23" s="18">
        <f>IFERROR(VLOOKUP(B23,AthListWomen[],1,FALSE),0)</f>
        <v>65043</v>
      </c>
      <c r="O23" s="18">
        <f t="shared" si="0"/>
        <v>20</v>
      </c>
    </row>
    <row r="24" spans="1:15" x14ac:dyDescent="0.25">
      <c r="A24">
        <v>22</v>
      </c>
      <c r="B24">
        <v>78054</v>
      </c>
      <c r="C24">
        <v>40</v>
      </c>
      <c r="D24" t="s">
        <v>158</v>
      </c>
      <c r="E24" t="s">
        <v>16</v>
      </c>
      <c r="F24">
        <v>99</v>
      </c>
      <c r="G24" t="s">
        <v>12</v>
      </c>
      <c r="H24" s="1">
        <v>8.2048611111111113E-4</v>
      </c>
      <c r="I24" s="1">
        <v>7.3136574074074065E-4</v>
      </c>
      <c r="J24" s="1"/>
      <c r="K24" s="18">
        <v>80.52</v>
      </c>
      <c r="N24" s="18">
        <f>IFERROR(VLOOKUP(B24,AthListWomen[],1,FALSE),0)</f>
        <v>78054</v>
      </c>
      <c r="O24" s="18">
        <f t="shared" si="0"/>
        <v>22</v>
      </c>
    </row>
    <row r="25" spans="1:15" x14ac:dyDescent="0.25">
      <c r="A25">
        <v>23</v>
      </c>
      <c r="B25">
        <v>65471</v>
      </c>
      <c r="C25">
        <v>7</v>
      </c>
      <c r="D25" t="s">
        <v>117</v>
      </c>
      <c r="E25" t="s">
        <v>14</v>
      </c>
      <c r="F25">
        <v>99</v>
      </c>
      <c r="G25" t="s">
        <v>12</v>
      </c>
      <c r="H25" s="1">
        <v>8.261574074074074E-4</v>
      </c>
      <c r="I25" s="1">
        <v>7.4097222222222218E-4</v>
      </c>
      <c r="J25" s="1"/>
      <c r="K25" s="18">
        <v>90.96</v>
      </c>
      <c r="N25" s="18">
        <f>IFERROR(VLOOKUP(B25,AthListWomen[],1,FALSE),0)</f>
        <v>65471</v>
      </c>
      <c r="O25" s="18">
        <f t="shared" si="0"/>
        <v>23</v>
      </c>
    </row>
    <row r="26" spans="1:15" x14ac:dyDescent="0.25">
      <c r="A26">
        <v>24</v>
      </c>
      <c r="B26">
        <v>66954</v>
      </c>
      <c r="C26">
        <v>36</v>
      </c>
      <c r="D26" t="s">
        <v>134</v>
      </c>
      <c r="E26" t="s">
        <v>16</v>
      </c>
      <c r="F26">
        <v>0</v>
      </c>
      <c r="G26" t="s">
        <v>12</v>
      </c>
      <c r="H26" s="1">
        <v>8.2499999999999989E-4</v>
      </c>
      <c r="I26" s="1">
        <v>7.4606481481481485E-4</v>
      </c>
      <c r="J26" s="1"/>
      <c r="K26" s="18">
        <v>93.65</v>
      </c>
      <c r="N26" s="18">
        <f>IFERROR(VLOOKUP(B26,AthListWomen[],1,FALSE),0)</f>
        <v>66954</v>
      </c>
      <c r="O26" s="18">
        <f t="shared" si="0"/>
        <v>24</v>
      </c>
    </row>
    <row r="27" spans="1:15" x14ac:dyDescent="0.25">
      <c r="A27">
        <v>25</v>
      </c>
      <c r="B27">
        <v>65072</v>
      </c>
      <c r="C27">
        <v>42</v>
      </c>
      <c r="D27" t="s">
        <v>138</v>
      </c>
      <c r="E27" t="s">
        <v>33</v>
      </c>
      <c r="F27">
        <v>0</v>
      </c>
      <c r="G27" t="s">
        <v>12</v>
      </c>
      <c r="H27" s="1">
        <v>8.2141203703703705E-4</v>
      </c>
      <c r="I27" s="1">
        <v>7.4976851851851854E-4</v>
      </c>
      <c r="J27" s="1"/>
      <c r="K27" s="18">
        <v>93.73</v>
      </c>
      <c r="N27" s="18">
        <f>IFERROR(VLOOKUP(B27,AthListWomen[],1,FALSE),0)</f>
        <v>65072</v>
      </c>
      <c r="O27" s="18">
        <f t="shared" si="0"/>
        <v>25</v>
      </c>
    </row>
    <row r="28" spans="1:15" x14ac:dyDescent="0.25">
      <c r="A28">
        <v>26</v>
      </c>
      <c r="B28">
        <v>69314</v>
      </c>
      <c r="C28">
        <v>18</v>
      </c>
      <c r="D28" t="s">
        <v>110</v>
      </c>
      <c r="E28" t="s">
        <v>29</v>
      </c>
      <c r="F28">
        <v>99</v>
      </c>
      <c r="G28" t="s">
        <v>12</v>
      </c>
      <c r="H28" s="1">
        <v>8.3113425925925933E-4</v>
      </c>
      <c r="I28" s="1">
        <v>7.4016203703703711E-4</v>
      </c>
      <c r="J28" s="1"/>
      <c r="K28" s="18">
        <v>93.81</v>
      </c>
      <c r="N28" s="18">
        <f>IFERROR(VLOOKUP(B28,AthListWomen[],1,FALSE),0)</f>
        <v>69314</v>
      </c>
      <c r="O28" s="18">
        <f t="shared" si="0"/>
        <v>26</v>
      </c>
    </row>
    <row r="29" spans="1:15" x14ac:dyDescent="0.25">
      <c r="A29">
        <v>27</v>
      </c>
      <c r="B29">
        <v>69967</v>
      </c>
      <c r="C29">
        <v>23</v>
      </c>
      <c r="D29" t="s">
        <v>123</v>
      </c>
      <c r="E29" t="s">
        <v>14</v>
      </c>
      <c r="F29">
        <v>99</v>
      </c>
      <c r="G29" t="s">
        <v>12</v>
      </c>
      <c r="H29" s="1">
        <v>8.3275462962962958E-4</v>
      </c>
      <c r="I29" s="1">
        <v>7.4050925925925933E-4</v>
      </c>
      <c r="J29" s="1"/>
      <c r="K29" s="18">
        <v>95.15</v>
      </c>
      <c r="N29" s="18">
        <f>IFERROR(VLOOKUP(B29,AthListWomen[],1,FALSE),0)</f>
        <v>69967</v>
      </c>
      <c r="O29" s="18">
        <f t="shared" si="0"/>
        <v>27</v>
      </c>
    </row>
    <row r="30" spans="1:15" x14ac:dyDescent="0.25">
      <c r="A30">
        <v>28</v>
      </c>
      <c r="B30">
        <v>66910</v>
      </c>
      <c r="C30">
        <v>38</v>
      </c>
      <c r="D30" t="s">
        <v>136</v>
      </c>
      <c r="E30" t="s">
        <v>40</v>
      </c>
      <c r="F30">
        <v>0</v>
      </c>
      <c r="G30" t="s">
        <v>12</v>
      </c>
      <c r="H30" s="1">
        <v>8.3055555555555563E-4</v>
      </c>
      <c r="I30" s="1">
        <v>7.4444444444444439E-4</v>
      </c>
      <c r="J30" s="1"/>
      <c r="K30" s="18">
        <v>96.34</v>
      </c>
      <c r="N30" s="18">
        <f>IFERROR(VLOOKUP(B30,AthListWomen[],1,FALSE),0)</f>
        <v>66910</v>
      </c>
      <c r="O30" s="18">
        <f t="shared" si="0"/>
        <v>28</v>
      </c>
    </row>
    <row r="31" spans="1:15" x14ac:dyDescent="0.25">
      <c r="A31">
        <v>29</v>
      </c>
      <c r="B31">
        <v>65947</v>
      </c>
      <c r="C31">
        <v>20</v>
      </c>
      <c r="D31" t="s">
        <v>118</v>
      </c>
      <c r="E31" t="s">
        <v>22</v>
      </c>
      <c r="F31">
        <v>99</v>
      </c>
      <c r="G31" t="s">
        <v>12</v>
      </c>
      <c r="H31" s="1">
        <v>8.3009259259259267E-4</v>
      </c>
      <c r="I31" s="1">
        <v>7.4918981481481484E-4</v>
      </c>
      <c r="J31" s="1"/>
      <c r="K31" s="18">
        <v>99.27</v>
      </c>
      <c r="N31" s="18">
        <f>IFERROR(VLOOKUP(B31,AthListWomen[],1,FALSE),0)</f>
        <v>65947</v>
      </c>
      <c r="O31" s="18">
        <f t="shared" si="0"/>
        <v>29</v>
      </c>
    </row>
    <row r="32" spans="1:15" x14ac:dyDescent="0.25">
      <c r="A32">
        <v>30</v>
      </c>
      <c r="B32">
        <v>66022</v>
      </c>
      <c r="C32">
        <v>29</v>
      </c>
      <c r="D32" t="s">
        <v>132</v>
      </c>
      <c r="E32" t="s">
        <v>27</v>
      </c>
      <c r="F32">
        <v>99</v>
      </c>
      <c r="G32" t="s">
        <v>12</v>
      </c>
      <c r="H32" s="1">
        <v>8.3518518518518501E-4</v>
      </c>
      <c r="I32" s="1">
        <v>7.4594907407407411E-4</v>
      </c>
      <c r="J32" s="1"/>
      <c r="K32" s="18">
        <v>100.53</v>
      </c>
      <c r="N32" s="18">
        <f>IFERROR(VLOOKUP(B32,AthListWomen[],1,FALSE),0)</f>
        <v>66022</v>
      </c>
      <c r="O32" s="18">
        <f t="shared" si="0"/>
        <v>30</v>
      </c>
    </row>
    <row r="33" spans="1:15" x14ac:dyDescent="0.25">
      <c r="A33">
        <v>31</v>
      </c>
      <c r="B33">
        <v>64984</v>
      </c>
      <c r="C33">
        <v>4</v>
      </c>
      <c r="D33" t="s">
        <v>122</v>
      </c>
      <c r="E33" t="s">
        <v>14</v>
      </c>
      <c r="F33">
        <v>0</v>
      </c>
      <c r="G33" t="s">
        <v>12</v>
      </c>
      <c r="H33" s="1">
        <v>8.7650462962962953E-4</v>
      </c>
      <c r="I33" s="1">
        <v>7.092592592592593E-4</v>
      </c>
      <c r="J33" s="1"/>
      <c r="K33" s="18">
        <v>103.69</v>
      </c>
      <c r="N33" s="18">
        <f>IFERROR(VLOOKUP(B33,AthListWomen[],1,FALSE),0)</f>
        <v>64984</v>
      </c>
      <c r="O33" s="18">
        <f t="shared" si="0"/>
        <v>31</v>
      </c>
    </row>
    <row r="34" spans="1:15" x14ac:dyDescent="0.25">
      <c r="A34">
        <v>32</v>
      </c>
      <c r="B34">
        <v>67228</v>
      </c>
      <c r="C34">
        <v>34</v>
      </c>
      <c r="D34" t="s">
        <v>127</v>
      </c>
      <c r="E34" t="s">
        <v>37</v>
      </c>
      <c r="F34">
        <v>0</v>
      </c>
      <c r="G34" t="s">
        <v>12</v>
      </c>
      <c r="H34" s="1">
        <v>8.4062500000000012E-4</v>
      </c>
      <c r="I34" s="1">
        <v>7.565972222222222E-4</v>
      </c>
      <c r="J34" s="1"/>
      <c r="K34" s="18">
        <v>111.53</v>
      </c>
      <c r="N34" s="18">
        <f>IFERROR(VLOOKUP(B34,AthListWomen[],1,FALSE),0)</f>
        <v>67228</v>
      </c>
      <c r="O34" s="18">
        <f t="shared" si="0"/>
        <v>32</v>
      </c>
    </row>
    <row r="35" spans="1:15" x14ac:dyDescent="0.25">
      <c r="A35">
        <v>33</v>
      </c>
      <c r="B35">
        <v>65855</v>
      </c>
      <c r="C35">
        <v>30</v>
      </c>
      <c r="D35" t="s">
        <v>152</v>
      </c>
      <c r="E35" t="s">
        <v>22</v>
      </c>
      <c r="F35">
        <v>99</v>
      </c>
      <c r="G35" t="s">
        <v>12</v>
      </c>
      <c r="H35" s="1">
        <v>8.4710648148148156E-4</v>
      </c>
      <c r="I35" s="1">
        <v>7.6631944444444436E-4</v>
      </c>
      <c r="J35" s="1"/>
      <c r="K35" s="18">
        <v>122.6</v>
      </c>
      <c r="N35" s="18">
        <f>IFERROR(VLOOKUP(B35,AthListWomen[],1,FALSE),0)</f>
        <v>65855</v>
      </c>
      <c r="O35" s="18">
        <f t="shared" si="0"/>
        <v>33</v>
      </c>
    </row>
    <row r="36" spans="1:15" x14ac:dyDescent="0.25">
      <c r="A36">
        <v>34</v>
      </c>
      <c r="B36">
        <v>65533</v>
      </c>
      <c r="C36">
        <v>39</v>
      </c>
      <c r="D36" t="s">
        <v>133</v>
      </c>
      <c r="E36" t="s">
        <v>14</v>
      </c>
      <c r="F36">
        <v>99</v>
      </c>
      <c r="G36" t="s">
        <v>12</v>
      </c>
      <c r="H36" s="1">
        <v>8.547453703703704E-4</v>
      </c>
      <c r="I36" s="1">
        <v>7.5960648148148166E-4</v>
      </c>
      <c r="J36" s="1"/>
      <c r="K36" s="18">
        <v>123.23</v>
      </c>
      <c r="N36" s="18">
        <f>IFERROR(VLOOKUP(B36,AthListWomen[],1,FALSE),0)</f>
        <v>65533</v>
      </c>
      <c r="O36" s="18">
        <f t="shared" si="0"/>
        <v>34</v>
      </c>
    </row>
    <row r="37" spans="1:15" x14ac:dyDescent="0.25">
      <c r="A37">
        <v>35</v>
      </c>
      <c r="B37">
        <v>70993</v>
      </c>
      <c r="C37">
        <v>46</v>
      </c>
      <c r="D37" t="s">
        <v>141</v>
      </c>
      <c r="E37" t="s">
        <v>40</v>
      </c>
      <c r="F37">
        <v>0</v>
      </c>
      <c r="G37" t="s">
        <v>12</v>
      </c>
      <c r="H37" s="1">
        <v>8.4803240740740748E-4</v>
      </c>
      <c r="I37" s="1">
        <v>7.7152777777777777E-4</v>
      </c>
      <c r="J37" s="1"/>
      <c r="K37" s="18">
        <v>126.79</v>
      </c>
      <c r="N37" s="18">
        <f>IFERROR(VLOOKUP(B37,AthListWomen[],1,FALSE),0)</f>
        <v>70993</v>
      </c>
      <c r="O37" s="18">
        <f t="shared" si="0"/>
        <v>35</v>
      </c>
    </row>
    <row r="38" spans="1:15" x14ac:dyDescent="0.25">
      <c r="A38">
        <v>36</v>
      </c>
      <c r="B38">
        <v>66984</v>
      </c>
      <c r="C38">
        <v>44</v>
      </c>
      <c r="D38" t="s">
        <v>139</v>
      </c>
      <c r="E38" t="s">
        <v>33</v>
      </c>
      <c r="F38">
        <v>0</v>
      </c>
      <c r="G38" t="s">
        <v>12</v>
      </c>
      <c r="H38" s="1">
        <v>8.4039351851851853E-4</v>
      </c>
      <c r="I38" s="1">
        <v>7.8379629629629632E-4</v>
      </c>
      <c r="J38" s="1"/>
      <c r="K38" s="18">
        <v>129.94999999999999</v>
      </c>
      <c r="N38" s="18">
        <f>IFERROR(VLOOKUP(B38,AthListWomen[],1,FALSE),0)</f>
        <v>66984</v>
      </c>
      <c r="O38" s="18">
        <f t="shared" si="0"/>
        <v>36</v>
      </c>
    </row>
    <row r="39" spans="1:15" x14ac:dyDescent="0.25">
      <c r="A39">
        <v>37</v>
      </c>
      <c r="B39">
        <v>65927</v>
      </c>
      <c r="C39">
        <v>49</v>
      </c>
      <c r="D39" t="s">
        <v>610</v>
      </c>
      <c r="E39" t="s">
        <v>27</v>
      </c>
      <c r="F39">
        <v>99</v>
      </c>
      <c r="G39" t="s">
        <v>12</v>
      </c>
      <c r="H39" s="1">
        <v>8.682870370370371E-4</v>
      </c>
      <c r="I39" s="1">
        <v>7.7673611111111118E-4</v>
      </c>
      <c r="J39" s="1"/>
      <c r="K39" s="18">
        <v>144.19</v>
      </c>
      <c r="N39" s="18">
        <f>IFERROR(VLOOKUP(B39,AthListWomen[],1,FALSE),0)</f>
        <v>65927</v>
      </c>
      <c r="O39" s="18">
        <f t="shared" si="0"/>
        <v>37</v>
      </c>
    </row>
    <row r="40" spans="1:15" x14ac:dyDescent="0.25">
      <c r="A40">
        <v>38</v>
      </c>
      <c r="B40">
        <v>73438</v>
      </c>
      <c r="C40">
        <v>45</v>
      </c>
      <c r="D40" t="s">
        <v>143</v>
      </c>
      <c r="E40" t="s">
        <v>25</v>
      </c>
      <c r="F40">
        <v>99</v>
      </c>
      <c r="G40" t="s">
        <v>12</v>
      </c>
      <c r="H40" s="1">
        <v>8.734953703703704E-4</v>
      </c>
      <c r="I40" s="1">
        <v>7.8923611111111121E-4</v>
      </c>
      <c r="J40" s="1"/>
      <c r="K40" s="18">
        <v>156.29</v>
      </c>
      <c r="N40" s="18">
        <f>IFERROR(VLOOKUP(B40,AthListWomen[],1,FALSE),0)</f>
        <v>73438</v>
      </c>
      <c r="O40" s="18">
        <f t="shared" si="0"/>
        <v>38</v>
      </c>
    </row>
    <row r="41" spans="1:15" x14ac:dyDescent="0.25">
      <c r="A41">
        <v>39</v>
      </c>
      <c r="B41">
        <v>67107</v>
      </c>
      <c r="C41">
        <v>53</v>
      </c>
      <c r="D41" t="s">
        <v>160</v>
      </c>
      <c r="E41" t="s">
        <v>37</v>
      </c>
      <c r="F41">
        <v>0</v>
      </c>
      <c r="G41" t="s">
        <v>12</v>
      </c>
      <c r="H41" s="1">
        <v>8.7708333333333334E-4</v>
      </c>
      <c r="I41" s="1">
        <v>7.8773148148148159E-4</v>
      </c>
      <c r="J41" s="1"/>
      <c r="K41" s="18">
        <v>157.72</v>
      </c>
      <c r="N41" s="18">
        <f>IFERROR(VLOOKUP(B41,AthListWomen[],1,FALSE),0)</f>
        <v>67107</v>
      </c>
      <c r="O41" s="18">
        <f t="shared" si="0"/>
        <v>39</v>
      </c>
    </row>
    <row r="42" spans="1:15" x14ac:dyDescent="0.25">
      <c r="A42">
        <v>40</v>
      </c>
      <c r="B42">
        <v>70406</v>
      </c>
      <c r="C42">
        <v>48</v>
      </c>
      <c r="D42" t="s">
        <v>146</v>
      </c>
      <c r="E42" t="s">
        <v>33</v>
      </c>
      <c r="F42">
        <v>99</v>
      </c>
      <c r="G42" t="s">
        <v>12</v>
      </c>
      <c r="H42" s="1">
        <v>8.6504629629629637E-4</v>
      </c>
      <c r="I42" s="1">
        <v>7.9988425925925919E-4</v>
      </c>
      <c r="J42" s="1"/>
      <c r="K42" s="18">
        <v>157.80000000000001</v>
      </c>
      <c r="N42" s="18">
        <f>IFERROR(VLOOKUP(B42,AthListWomen[],1,FALSE),0)</f>
        <v>70406</v>
      </c>
      <c r="O42" s="18">
        <f t="shared" si="0"/>
        <v>40</v>
      </c>
    </row>
    <row r="43" spans="1:15" x14ac:dyDescent="0.25">
      <c r="A43">
        <v>41</v>
      </c>
      <c r="B43">
        <v>74210</v>
      </c>
      <c r="C43">
        <v>51</v>
      </c>
      <c r="D43" t="s">
        <v>154</v>
      </c>
      <c r="E43" t="s">
        <v>40</v>
      </c>
      <c r="F43">
        <v>0</v>
      </c>
      <c r="G43" t="s">
        <v>12</v>
      </c>
      <c r="H43" s="1">
        <v>8.9247685185185176E-4</v>
      </c>
      <c r="I43" s="1">
        <v>8.0347222222222224E-4</v>
      </c>
      <c r="J43" s="1"/>
      <c r="K43" s="18">
        <v>178.99</v>
      </c>
      <c r="N43" s="18">
        <f>IFERROR(VLOOKUP(B43,AthListWomen[],1,FALSE),0)</f>
        <v>74210</v>
      </c>
      <c r="O43" s="18">
        <f t="shared" si="0"/>
        <v>41</v>
      </c>
    </row>
    <row r="44" spans="1:15" x14ac:dyDescent="0.25">
      <c r="A44">
        <v>42</v>
      </c>
      <c r="B44">
        <v>72829</v>
      </c>
      <c r="C44">
        <v>33</v>
      </c>
      <c r="D44" t="s">
        <v>147</v>
      </c>
      <c r="E44" t="s">
        <v>148</v>
      </c>
      <c r="F44">
        <v>98</v>
      </c>
      <c r="G44" t="s">
        <v>43</v>
      </c>
      <c r="H44" s="1">
        <v>9.020833333333333E-4</v>
      </c>
      <c r="I44" s="1">
        <v>8.273148148148149E-4</v>
      </c>
      <c r="J44" s="1"/>
      <c r="K44" s="18">
        <v>201.85</v>
      </c>
      <c r="N44" s="18">
        <f>IFERROR(VLOOKUP(B44,AthListWomen[],1,FALSE),0)</f>
        <v>0</v>
      </c>
      <c r="O44" s="18">
        <f t="shared" si="0"/>
        <v>41</v>
      </c>
    </row>
    <row r="45" spans="1:15" x14ac:dyDescent="0.25">
      <c r="A45">
        <v>43</v>
      </c>
      <c r="B45">
        <v>69771</v>
      </c>
      <c r="C45">
        <v>50</v>
      </c>
      <c r="D45" t="s">
        <v>149</v>
      </c>
      <c r="E45" t="s">
        <v>40</v>
      </c>
      <c r="F45">
        <v>0</v>
      </c>
      <c r="G45" t="s">
        <v>12</v>
      </c>
      <c r="H45" s="1">
        <v>9.0358796296296292E-4</v>
      </c>
      <c r="I45" s="1">
        <v>8.3449074074074068E-4</v>
      </c>
      <c r="J45" s="1"/>
      <c r="K45" s="18">
        <v>207.79</v>
      </c>
      <c r="N45" s="18">
        <f>IFERROR(VLOOKUP(B45,AthListWomen[],1,FALSE),0)</f>
        <v>69771</v>
      </c>
      <c r="O45" s="18">
        <f t="shared" si="0"/>
        <v>42</v>
      </c>
    </row>
    <row r="46" spans="1:15" x14ac:dyDescent="0.25">
      <c r="A46">
        <v>44</v>
      </c>
      <c r="B46">
        <v>66009</v>
      </c>
      <c r="C46">
        <v>47</v>
      </c>
      <c r="D46" t="s">
        <v>614</v>
      </c>
      <c r="E46" t="s">
        <v>22</v>
      </c>
      <c r="F46">
        <v>99</v>
      </c>
      <c r="G46" t="s">
        <v>12</v>
      </c>
      <c r="H46" s="1">
        <v>8.9953703703703691E-4</v>
      </c>
      <c r="I46" s="1">
        <v>8.6122685185185184E-4</v>
      </c>
      <c r="J46" s="1"/>
      <c r="K46" s="18">
        <v>223.29</v>
      </c>
      <c r="N46" s="18">
        <f>IFERROR(VLOOKUP(B46,AthListWomen[],1,FALSE),0)</f>
        <v>66009</v>
      </c>
      <c r="O46" s="18">
        <f t="shared" si="0"/>
        <v>43</v>
      </c>
    </row>
    <row r="47" spans="1:15" x14ac:dyDescent="0.25">
      <c r="A47">
        <v>999</v>
      </c>
      <c r="B47">
        <v>65802</v>
      </c>
      <c r="C47">
        <v>10</v>
      </c>
      <c r="D47" t="s">
        <v>106</v>
      </c>
      <c r="E47" t="s">
        <v>29</v>
      </c>
      <c r="F47">
        <v>99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IFERROR(VLOOKUP(B47,AthListWomen[],1,FALSE),0)</f>
        <v>65802</v>
      </c>
      <c r="O47" s="18">
        <f t="shared" si="0"/>
        <v>0</v>
      </c>
    </row>
    <row r="48" spans="1:15" x14ac:dyDescent="0.25">
      <c r="A48">
        <v>999</v>
      </c>
      <c r="B48">
        <v>67229</v>
      </c>
      <c r="C48">
        <v>2</v>
      </c>
      <c r="D48" t="s">
        <v>105</v>
      </c>
      <c r="E48" t="s">
        <v>14</v>
      </c>
      <c r="F48">
        <v>99</v>
      </c>
      <c r="G48" t="s">
        <v>12</v>
      </c>
      <c r="H48" t="s">
        <v>66</v>
      </c>
      <c r="I48" s="1">
        <v>7.2118055555555553E-4</v>
      </c>
      <c r="K48" s="18">
        <v>0</v>
      </c>
      <c r="N48" s="18">
        <f>IFERROR(VLOOKUP(B48,AthListWomen[],1,FALSE),0)</f>
        <v>67229</v>
      </c>
      <c r="O48" s="18">
        <f t="shared" si="0"/>
        <v>0</v>
      </c>
    </row>
    <row r="49" spans="1:15" x14ac:dyDescent="0.25">
      <c r="A49">
        <v>999</v>
      </c>
      <c r="B49">
        <v>66876</v>
      </c>
      <c r="C49">
        <v>19</v>
      </c>
      <c r="D49" t="s">
        <v>103</v>
      </c>
      <c r="E49" t="s">
        <v>40</v>
      </c>
      <c r="F49">
        <v>0</v>
      </c>
      <c r="G49" t="s">
        <v>12</v>
      </c>
      <c r="H49" t="s">
        <v>66</v>
      </c>
      <c r="I49" s="1">
        <v>7.0659722222222228E-4</v>
      </c>
      <c r="K49" s="18">
        <v>0</v>
      </c>
      <c r="N49" s="18">
        <f>IFERROR(VLOOKUP(B49,AthListWomen[],1,FALSE),0)</f>
        <v>66876</v>
      </c>
      <c r="O49" s="18">
        <f t="shared" si="0"/>
        <v>0</v>
      </c>
    </row>
    <row r="50" spans="1:15" x14ac:dyDescent="0.25">
      <c r="A50">
        <v>999</v>
      </c>
      <c r="B50">
        <v>69913</v>
      </c>
      <c r="C50">
        <v>21</v>
      </c>
      <c r="D50" t="s">
        <v>131</v>
      </c>
      <c r="E50" t="s">
        <v>14</v>
      </c>
      <c r="F50">
        <v>99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IFERROR(VLOOKUP(B50,AthListWomen[],1,FALSE),0)</f>
        <v>69913</v>
      </c>
      <c r="O50" s="18">
        <f t="shared" si="0"/>
        <v>0</v>
      </c>
    </row>
    <row r="51" spans="1:15" x14ac:dyDescent="0.25">
      <c r="A51">
        <v>999</v>
      </c>
      <c r="B51">
        <v>79003</v>
      </c>
      <c r="C51">
        <v>41</v>
      </c>
      <c r="D51" t="s">
        <v>153</v>
      </c>
      <c r="E51" t="s">
        <v>148</v>
      </c>
      <c r="F51">
        <v>0</v>
      </c>
      <c r="G51" t="s">
        <v>12</v>
      </c>
      <c r="H51" t="s">
        <v>66</v>
      </c>
      <c r="I51" s="1">
        <v>8.4317129629629629E-4</v>
      </c>
      <c r="K51" s="18">
        <v>0</v>
      </c>
      <c r="N51" s="18">
        <f>IFERROR(VLOOKUP(B51,AthListWomen[],1,FALSE),0)</f>
        <v>0</v>
      </c>
      <c r="O51" s="18">
        <f t="shared" si="0"/>
        <v>0</v>
      </c>
    </row>
    <row r="52" spans="1:15" x14ac:dyDescent="0.25">
      <c r="A52">
        <v>999</v>
      </c>
      <c r="B52">
        <v>72124</v>
      </c>
      <c r="C52">
        <v>43</v>
      </c>
      <c r="D52" t="s">
        <v>159</v>
      </c>
      <c r="E52" t="s">
        <v>33</v>
      </c>
      <c r="F52">
        <v>99</v>
      </c>
      <c r="G52" t="s">
        <v>12</v>
      </c>
      <c r="H52" t="s">
        <v>66</v>
      </c>
      <c r="I52" s="1">
        <v>7.5474537037037036E-4</v>
      </c>
      <c r="K52" s="18">
        <v>0</v>
      </c>
      <c r="N52" s="18">
        <f>IFERROR(VLOOKUP(B52,AthListWomen[],1,FALSE),0)</f>
        <v>72124</v>
      </c>
      <c r="O52" s="18">
        <f t="shared" si="0"/>
        <v>0</v>
      </c>
    </row>
    <row r="53" spans="1:15" x14ac:dyDescent="0.25">
      <c r="A53">
        <v>999</v>
      </c>
      <c r="B53">
        <v>67207</v>
      </c>
      <c r="C53">
        <v>52</v>
      </c>
      <c r="D53" t="s">
        <v>150</v>
      </c>
      <c r="E53" t="s">
        <v>37</v>
      </c>
      <c r="F53">
        <v>0</v>
      </c>
      <c r="G53" t="s">
        <v>12</v>
      </c>
      <c r="H53" t="s">
        <v>66</v>
      </c>
      <c r="I53" s="1">
        <v>8.5914351851851863E-4</v>
      </c>
      <c r="K53" s="18">
        <v>0</v>
      </c>
      <c r="N53" s="18">
        <f>IFERROR(VLOOKUP(B53,AthListWomen[],1,FALSE),0)</f>
        <v>67207</v>
      </c>
      <c r="O53" s="18">
        <f t="shared" si="0"/>
        <v>0</v>
      </c>
    </row>
    <row r="54" spans="1:15" x14ac:dyDescent="0.25">
      <c r="A54">
        <v>999</v>
      </c>
      <c r="B54">
        <v>65336</v>
      </c>
      <c r="C54">
        <v>37</v>
      </c>
      <c r="D54" t="s">
        <v>140</v>
      </c>
      <c r="E54" t="s">
        <v>113</v>
      </c>
      <c r="F54">
        <v>99</v>
      </c>
      <c r="G54" t="s">
        <v>12</v>
      </c>
      <c r="H54" t="s">
        <v>615</v>
      </c>
      <c r="I54" s="1">
        <v>7.280092592592593E-4</v>
      </c>
      <c r="K54" s="18">
        <v>0</v>
      </c>
      <c r="N54" s="18">
        <f>IFERROR(VLOOKUP(B54,AthListWomen[],1,FALSE),0)</f>
        <v>65336</v>
      </c>
      <c r="O54" s="18">
        <f t="shared" si="0"/>
        <v>0</v>
      </c>
    </row>
    <row r="55" spans="1:15" x14ac:dyDescent="0.25">
      <c r="A55" s="18">
        <v>999</v>
      </c>
      <c r="B55" s="18">
        <v>67174</v>
      </c>
      <c r="C55" s="18">
        <v>5</v>
      </c>
      <c r="D55" s="18" t="s">
        <v>101</v>
      </c>
      <c r="E55" s="18" t="s">
        <v>76</v>
      </c>
      <c r="F55" s="18">
        <v>99</v>
      </c>
      <c r="G55" s="18" t="s">
        <v>12</v>
      </c>
      <c r="H55" s="1">
        <v>7.9988425925925919E-4</v>
      </c>
      <c r="I55" s="18" t="s">
        <v>66</v>
      </c>
      <c r="J55" s="18"/>
      <c r="K55" s="18">
        <v>0</v>
      </c>
      <c r="N55" s="18">
        <f>IFERROR(VLOOKUP(#REF!,AthListWomen[],1,FALSE),0)</f>
        <v>0</v>
      </c>
      <c r="O55" s="18">
        <f>IF(N55&gt;0,IF(#REF!&gt;0,IF(#REF!&lt;999,IF(#REF!=A54,IF(N54&gt;0,O54,O54+1),IF(A54=A53,O54+2,O54+1)),0),O54),O54)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IF(N56&gt;0,IF(#REF!&gt;0,IF(#REF!&lt;999,IF(#REF!=#REF!,IF(N55&gt;0,O55,O55+1),IF(#REF!=A54,O55+2,O55+1)),0),O55),O55)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>
      <selection activeCell="M4" sqref="M4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176</v>
      </c>
      <c r="G1" t="s">
        <v>5</v>
      </c>
      <c r="H1" t="s">
        <v>6</v>
      </c>
      <c r="I1" t="s">
        <v>7</v>
      </c>
      <c r="J1" t="s">
        <v>8</v>
      </c>
      <c r="K1" s="18" t="s">
        <v>9</v>
      </c>
    </row>
    <row r="2" spans="1:15" x14ac:dyDescent="0.25">
      <c r="A2">
        <v>1</v>
      </c>
      <c r="B2">
        <v>67003</v>
      </c>
      <c r="C2">
        <v>12</v>
      </c>
      <c r="D2" t="s">
        <v>65</v>
      </c>
      <c r="E2" t="s">
        <v>16</v>
      </c>
      <c r="F2">
        <v>99</v>
      </c>
      <c r="G2" t="s">
        <v>12</v>
      </c>
      <c r="H2">
        <v>42.51</v>
      </c>
      <c r="I2">
        <v>38.69</v>
      </c>
      <c r="J2" s="1"/>
      <c r="K2" s="18">
        <v>0</v>
      </c>
      <c r="N2" s="18" t="s">
        <v>171</v>
      </c>
      <c r="O2" s="18" t="s">
        <v>172</v>
      </c>
    </row>
    <row r="3" spans="1:15" x14ac:dyDescent="0.25">
      <c r="A3">
        <v>2</v>
      </c>
      <c r="B3">
        <v>65169</v>
      </c>
      <c r="C3">
        <v>7</v>
      </c>
      <c r="D3" t="s">
        <v>31</v>
      </c>
      <c r="E3" t="s">
        <v>25</v>
      </c>
      <c r="F3">
        <v>99</v>
      </c>
      <c r="G3" t="s">
        <v>12</v>
      </c>
      <c r="H3">
        <v>43.05</v>
      </c>
      <c r="I3">
        <v>39.6</v>
      </c>
      <c r="J3" s="1"/>
      <c r="K3" s="18">
        <v>12.86</v>
      </c>
      <c r="N3" s="18">
        <f>IFERROR(VLOOKUP(B3,AthListMen[],1,FALSE),0)</f>
        <v>65169</v>
      </c>
      <c r="O3" s="18">
        <f t="shared" ref="O3:O60" si="0">IF(N3&gt;0,IF(A3&gt;0,IF(A3&lt;999,IF(A3=A2,IF(N2&gt;0,O2,O2+1),IF(A2=A1,O2+2,O2+1)),0),O2),O2)</f>
        <v>1</v>
      </c>
    </row>
    <row r="4" spans="1:15" x14ac:dyDescent="0.25">
      <c r="A4">
        <v>3</v>
      </c>
      <c r="B4">
        <v>67898</v>
      </c>
      <c r="C4">
        <v>5</v>
      </c>
      <c r="D4" t="s">
        <v>71</v>
      </c>
      <c r="E4" t="s">
        <v>11</v>
      </c>
      <c r="F4">
        <v>0</v>
      </c>
      <c r="G4" t="s">
        <v>12</v>
      </c>
      <c r="H4">
        <v>43.6</v>
      </c>
      <c r="I4">
        <v>40.020000000000003</v>
      </c>
      <c r="J4" s="1"/>
      <c r="K4" s="18">
        <v>21.46</v>
      </c>
      <c r="N4" s="18">
        <f>IFERROR(VLOOKUP(B4,AthListMen[],1,FALSE),0)</f>
        <v>67898</v>
      </c>
      <c r="O4" s="18">
        <f t="shared" si="0"/>
        <v>2</v>
      </c>
    </row>
    <row r="5" spans="1:15" x14ac:dyDescent="0.25">
      <c r="A5">
        <v>4</v>
      </c>
      <c r="B5">
        <v>67569</v>
      </c>
      <c r="C5">
        <v>9</v>
      </c>
      <c r="D5" t="s">
        <v>69</v>
      </c>
      <c r="E5" t="s">
        <v>40</v>
      </c>
      <c r="F5">
        <v>99</v>
      </c>
      <c r="G5" t="s">
        <v>12</v>
      </c>
      <c r="H5">
        <v>43.86</v>
      </c>
      <c r="I5">
        <v>39.9</v>
      </c>
      <c r="J5" s="1"/>
      <c r="K5" s="18">
        <v>22.7</v>
      </c>
      <c r="N5" s="18">
        <f>IFERROR(VLOOKUP(B5,AthListMen[],1,FALSE),0)</f>
        <v>67569</v>
      </c>
      <c r="O5" s="18">
        <f t="shared" si="0"/>
        <v>3</v>
      </c>
    </row>
    <row r="6" spans="1:15" x14ac:dyDescent="0.25">
      <c r="A6">
        <v>5</v>
      </c>
      <c r="B6">
        <v>65010</v>
      </c>
      <c r="C6">
        <v>1</v>
      </c>
      <c r="D6" t="s">
        <v>17</v>
      </c>
      <c r="E6" t="s">
        <v>14</v>
      </c>
      <c r="F6">
        <v>99</v>
      </c>
      <c r="G6" t="s">
        <v>12</v>
      </c>
      <c r="H6">
        <v>44.27</v>
      </c>
      <c r="I6">
        <v>40.119999999999997</v>
      </c>
      <c r="J6" s="1"/>
      <c r="K6" s="18">
        <v>28.29</v>
      </c>
      <c r="N6" s="18">
        <f>IFERROR(VLOOKUP(B6,AthListMen[],1,FALSE),0)</f>
        <v>65010</v>
      </c>
      <c r="O6" s="18">
        <f t="shared" si="0"/>
        <v>4</v>
      </c>
    </row>
    <row r="7" spans="1:15" x14ac:dyDescent="0.25">
      <c r="A7">
        <v>5</v>
      </c>
      <c r="B7">
        <v>68217</v>
      </c>
      <c r="C7">
        <v>8</v>
      </c>
      <c r="D7" t="s">
        <v>10</v>
      </c>
      <c r="E7" t="s">
        <v>11</v>
      </c>
      <c r="F7">
        <v>99</v>
      </c>
      <c r="G7" t="s">
        <v>12</v>
      </c>
      <c r="H7">
        <v>44.4</v>
      </c>
      <c r="I7">
        <v>39.99</v>
      </c>
      <c r="J7" s="1"/>
      <c r="K7" s="18">
        <v>28.29</v>
      </c>
      <c r="N7" s="18">
        <f>IFERROR(VLOOKUP(B7,AthListMen[],1,FALSE),0)</f>
        <v>68217</v>
      </c>
      <c r="O7" s="18">
        <f t="shared" si="0"/>
        <v>4</v>
      </c>
    </row>
    <row r="8" spans="1:15" x14ac:dyDescent="0.25">
      <c r="A8">
        <v>7</v>
      </c>
      <c r="B8">
        <v>79048</v>
      </c>
      <c r="C8">
        <v>47</v>
      </c>
      <c r="D8" t="s">
        <v>28</v>
      </c>
      <c r="E8" t="s">
        <v>29</v>
      </c>
      <c r="F8">
        <v>0</v>
      </c>
      <c r="G8" t="s">
        <v>12</v>
      </c>
      <c r="H8">
        <v>44.71</v>
      </c>
      <c r="I8">
        <v>40.880000000000003</v>
      </c>
      <c r="J8" s="1"/>
      <c r="K8" s="18">
        <v>38.93</v>
      </c>
      <c r="N8" s="18">
        <f>IFERROR(VLOOKUP(B8,AthListMen[],1,FALSE),0)</f>
        <v>79048</v>
      </c>
      <c r="O8" s="18">
        <f t="shared" si="0"/>
        <v>6</v>
      </c>
    </row>
    <row r="9" spans="1:15" x14ac:dyDescent="0.25">
      <c r="A9">
        <v>8</v>
      </c>
      <c r="B9">
        <v>67127</v>
      </c>
      <c r="C9">
        <v>10</v>
      </c>
      <c r="D9" t="s">
        <v>73</v>
      </c>
      <c r="E9" t="s">
        <v>40</v>
      </c>
      <c r="F9">
        <v>0</v>
      </c>
      <c r="G9" t="s">
        <v>12</v>
      </c>
      <c r="H9">
        <v>44.78</v>
      </c>
      <c r="I9">
        <v>41.12</v>
      </c>
      <c r="J9" s="1"/>
      <c r="K9" s="18">
        <v>41.67</v>
      </c>
      <c r="N9" s="18">
        <f>IFERROR(VLOOKUP(B9,AthListMen[],1,FALSE),0)</f>
        <v>67127</v>
      </c>
      <c r="O9" s="18">
        <f t="shared" si="0"/>
        <v>7</v>
      </c>
    </row>
    <row r="10" spans="1:15" x14ac:dyDescent="0.25">
      <c r="A10">
        <v>9</v>
      </c>
      <c r="B10">
        <v>67020</v>
      </c>
      <c r="C10">
        <v>34</v>
      </c>
      <c r="D10" t="s">
        <v>75</v>
      </c>
      <c r="E10" t="s">
        <v>76</v>
      </c>
      <c r="F10">
        <v>0</v>
      </c>
      <c r="G10" t="s">
        <v>12</v>
      </c>
      <c r="H10">
        <v>45.06</v>
      </c>
      <c r="I10">
        <v>41.56</v>
      </c>
      <c r="J10" s="1"/>
      <c r="K10" s="18">
        <v>48.06</v>
      </c>
      <c r="N10" s="18">
        <f>IFERROR(VLOOKUP(B10,AthListMen[],1,FALSE),0)</f>
        <v>67020</v>
      </c>
      <c r="O10" s="18">
        <f t="shared" si="0"/>
        <v>8</v>
      </c>
    </row>
    <row r="11" spans="1:15" x14ac:dyDescent="0.25">
      <c r="A11">
        <v>10</v>
      </c>
      <c r="B11">
        <v>65835</v>
      </c>
      <c r="C11">
        <v>21</v>
      </c>
      <c r="D11" t="s">
        <v>34</v>
      </c>
      <c r="E11" t="s">
        <v>27</v>
      </c>
      <c r="F11">
        <v>0</v>
      </c>
      <c r="G11" t="s">
        <v>12</v>
      </c>
      <c r="H11">
        <v>46.1</v>
      </c>
      <c r="I11">
        <v>41.92</v>
      </c>
      <c r="J11" s="1"/>
      <c r="K11" s="18">
        <v>60.47</v>
      </c>
      <c r="N11" s="18">
        <f>IFERROR(VLOOKUP(B11,AthListMen[],1,FALSE),0)</f>
        <v>65835</v>
      </c>
      <c r="O11" s="18">
        <f t="shared" si="0"/>
        <v>9</v>
      </c>
    </row>
    <row r="12" spans="1:15" x14ac:dyDescent="0.25">
      <c r="A12">
        <v>11</v>
      </c>
      <c r="B12">
        <v>65160</v>
      </c>
      <c r="C12">
        <v>25</v>
      </c>
      <c r="D12" t="s">
        <v>20</v>
      </c>
      <c r="E12" t="s">
        <v>14</v>
      </c>
      <c r="F12">
        <v>0</v>
      </c>
      <c r="G12" t="s">
        <v>12</v>
      </c>
      <c r="H12">
        <v>45.83</v>
      </c>
      <c r="I12">
        <v>42.44</v>
      </c>
      <c r="J12" s="1"/>
      <c r="K12" s="18">
        <v>62.69</v>
      </c>
      <c r="N12" s="18">
        <f>IFERROR(VLOOKUP(B12,AthListMen[],1,FALSE),0)</f>
        <v>65160</v>
      </c>
      <c r="O12" s="18">
        <f t="shared" si="0"/>
        <v>10</v>
      </c>
    </row>
    <row r="13" spans="1:15" x14ac:dyDescent="0.25">
      <c r="A13">
        <v>12</v>
      </c>
      <c r="B13">
        <v>65024</v>
      </c>
      <c r="C13">
        <v>54</v>
      </c>
      <c r="D13" t="s">
        <v>32</v>
      </c>
      <c r="E13" t="s">
        <v>33</v>
      </c>
      <c r="F13">
        <v>0</v>
      </c>
      <c r="G13" t="s">
        <v>12</v>
      </c>
      <c r="H13">
        <v>46.12</v>
      </c>
      <c r="I13">
        <v>42.25</v>
      </c>
      <c r="J13" s="1"/>
      <c r="K13" s="18">
        <v>63.58</v>
      </c>
      <c r="N13" s="18">
        <f>IFERROR(VLOOKUP(B13,AthListMen[],1,FALSE),0)</f>
        <v>65024</v>
      </c>
      <c r="O13" s="18">
        <f t="shared" si="0"/>
        <v>11</v>
      </c>
    </row>
    <row r="14" spans="1:15" x14ac:dyDescent="0.25">
      <c r="A14">
        <v>13</v>
      </c>
      <c r="B14">
        <v>66978</v>
      </c>
      <c r="C14">
        <v>32</v>
      </c>
      <c r="D14" t="s">
        <v>23</v>
      </c>
      <c r="E14" t="s">
        <v>16</v>
      </c>
      <c r="F14">
        <v>99</v>
      </c>
      <c r="G14" t="s">
        <v>12</v>
      </c>
      <c r="H14">
        <v>45.81</v>
      </c>
      <c r="I14">
        <v>42.66</v>
      </c>
      <c r="J14" s="1"/>
      <c r="K14" s="18">
        <v>64.459999999999994</v>
      </c>
      <c r="N14" s="18">
        <f>IFERROR(VLOOKUP(B14,AthListMen[],1,FALSE),0)</f>
        <v>66978</v>
      </c>
      <c r="O14" s="18">
        <f t="shared" si="0"/>
        <v>12</v>
      </c>
    </row>
    <row r="15" spans="1:15" x14ac:dyDescent="0.25">
      <c r="A15">
        <v>14</v>
      </c>
      <c r="B15">
        <v>65452</v>
      </c>
      <c r="C15">
        <v>27</v>
      </c>
      <c r="D15" t="s">
        <v>78</v>
      </c>
      <c r="E15" t="s">
        <v>25</v>
      </c>
      <c r="F15">
        <v>0</v>
      </c>
      <c r="G15" t="s">
        <v>12</v>
      </c>
      <c r="H15">
        <v>46.52</v>
      </c>
      <c r="I15">
        <v>42.04</v>
      </c>
      <c r="J15" s="1"/>
      <c r="K15" s="18">
        <v>65.260000000000005</v>
      </c>
      <c r="N15" s="18">
        <f>IFERROR(VLOOKUP(B15,AthListMen[],1,FALSE),0)</f>
        <v>65452</v>
      </c>
      <c r="O15" s="18">
        <f t="shared" si="0"/>
        <v>13</v>
      </c>
    </row>
    <row r="16" spans="1:15" x14ac:dyDescent="0.25">
      <c r="A16">
        <v>15</v>
      </c>
      <c r="B16">
        <v>67122</v>
      </c>
      <c r="C16">
        <v>13</v>
      </c>
      <c r="D16" t="s">
        <v>39</v>
      </c>
      <c r="E16" t="s">
        <v>40</v>
      </c>
      <c r="F16">
        <v>99</v>
      </c>
      <c r="G16" t="s">
        <v>12</v>
      </c>
      <c r="H16">
        <v>46.3</v>
      </c>
      <c r="I16">
        <v>42.35</v>
      </c>
      <c r="J16" s="1"/>
      <c r="K16" s="18">
        <v>66.06</v>
      </c>
      <c r="N16" s="18">
        <f>IFERROR(VLOOKUP(B16,AthListMen[],1,FALSE),0)</f>
        <v>67122</v>
      </c>
      <c r="O16" s="18">
        <f t="shared" si="0"/>
        <v>14</v>
      </c>
    </row>
    <row r="17" spans="1:15" x14ac:dyDescent="0.25">
      <c r="A17">
        <v>16</v>
      </c>
      <c r="B17">
        <v>69411</v>
      </c>
      <c r="C17">
        <v>39</v>
      </c>
      <c r="D17" t="s">
        <v>38</v>
      </c>
      <c r="E17" t="s">
        <v>14</v>
      </c>
      <c r="F17">
        <v>0</v>
      </c>
      <c r="G17" t="s">
        <v>12</v>
      </c>
      <c r="H17">
        <v>46.48</v>
      </c>
      <c r="I17">
        <v>42.85</v>
      </c>
      <c r="J17" s="1"/>
      <c r="K17" s="18">
        <v>72.09</v>
      </c>
      <c r="N17" s="18">
        <f>IFERROR(VLOOKUP(B17,AthListMen[],1,FALSE),0)</f>
        <v>69411</v>
      </c>
      <c r="O17" s="18">
        <f t="shared" si="0"/>
        <v>15</v>
      </c>
    </row>
    <row r="18" spans="1:15" x14ac:dyDescent="0.25">
      <c r="A18">
        <v>17</v>
      </c>
      <c r="B18">
        <v>65339</v>
      </c>
      <c r="C18">
        <v>28</v>
      </c>
      <c r="D18" t="s">
        <v>13</v>
      </c>
      <c r="E18" t="s">
        <v>14</v>
      </c>
      <c r="F18">
        <v>0</v>
      </c>
      <c r="G18" t="s">
        <v>12</v>
      </c>
      <c r="H18">
        <v>46.43</v>
      </c>
      <c r="I18">
        <v>43.08</v>
      </c>
      <c r="J18" s="1"/>
      <c r="K18" s="18">
        <v>73.680000000000007</v>
      </c>
      <c r="N18" s="18">
        <f>IFERROR(VLOOKUP(B18,AthListMen[],1,FALSE),0)</f>
        <v>65339</v>
      </c>
      <c r="O18" s="18">
        <f t="shared" si="0"/>
        <v>16</v>
      </c>
    </row>
    <row r="19" spans="1:15" x14ac:dyDescent="0.25">
      <c r="A19">
        <v>18</v>
      </c>
      <c r="B19">
        <v>71926</v>
      </c>
      <c r="C19">
        <v>20</v>
      </c>
      <c r="D19" t="s">
        <v>15</v>
      </c>
      <c r="E19" t="s">
        <v>16</v>
      </c>
      <c r="F19">
        <v>99</v>
      </c>
      <c r="G19" t="s">
        <v>12</v>
      </c>
      <c r="H19">
        <v>47.07</v>
      </c>
      <c r="I19">
        <v>42.55</v>
      </c>
      <c r="J19" s="1"/>
      <c r="K19" s="18">
        <v>74.66</v>
      </c>
      <c r="N19" s="18">
        <f>IFERROR(VLOOKUP(B19,AthListMen[],1,FALSE),0)</f>
        <v>71926</v>
      </c>
      <c r="O19" s="18">
        <f t="shared" si="0"/>
        <v>17</v>
      </c>
    </row>
    <row r="20" spans="1:15" x14ac:dyDescent="0.25">
      <c r="A20">
        <v>19</v>
      </c>
      <c r="B20">
        <v>65249</v>
      </c>
      <c r="C20">
        <v>46</v>
      </c>
      <c r="D20" t="s">
        <v>52</v>
      </c>
      <c r="E20" t="s">
        <v>16</v>
      </c>
      <c r="F20">
        <v>99</v>
      </c>
      <c r="G20" t="s">
        <v>12</v>
      </c>
      <c r="H20">
        <v>46.75</v>
      </c>
      <c r="I20">
        <v>43.26</v>
      </c>
      <c r="J20" s="1"/>
      <c r="K20" s="18">
        <v>78.12</v>
      </c>
      <c r="N20" s="18">
        <f>IFERROR(VLOOKUP(B20,AthListMen[],1,FALSE),0)</f>
        <v>65249</v>
      </c>
      <c r="O20" s="18">
        <f t="shared" si="0"/>
        <v>18</v>
      </c>
    </row>
    <row r="21" spans="1:15" x14ac:dyDescent="0.25">
      <c r="A21">
        <v>20</v>
      </c>
      <c r="B21">
        <v>69415</v>
      </c>
      <c r="C21">
        <v>33</v>
      </c>
      <c r="D21" t="s">
        <v>77</v>
      </c>
      <c r="E21" t="s">
        <v>16</v>
      </c>
      <c r="F21">
        <v>99</v>
      </c>
      <c r="G21" t="s">
        <v>12</v>
      </c>
      <c r="H21">
        <v>48.86</v>
      </c>
      <c r="I21">
        <v>41.43</v>
      </c>
      <c r="J21" s="1"/>
      <c r="K21" s="18">
        <v>80.599999999999994</v>
      </c>
      <c r="N21" s="18">
        <f>IFERROR(VLOOKUP(B21,AthListMen[],1,FALSE),0)</f>
        <v>69415</v>
      </c>
      <c r="O21" s="18">
        <f t="shared" si="0"/>
        <v>19</v>
      </c>
    </row>
    <row r="22" spans="1:15" x14ac:dyDescent="0.25">
      <c r="A22">
        <v>21</v>
      </c>
      <c r="B22">
        <v>104588</v>
      </c>
      <c r="C22">
        <v>31</v>
      </c>
      <c r="D22" t="s">
        <v>42</v>
      </c>
      <c r="E22" t="s">
        <v>40</v>
      </c>
      <c r="F22">
        <v>98</v>
      </c>
      <c r="G22" t="s">
        <v>43</v>
      </c>
      <c r="H22">
        <v>47.03</v>
      </c>
      <c r="I22">
        <v>43.72</v>
      </c>
      <c r="J22" s="1"/>
      <c r="K22" s="18">
        <v>84.68</v>
      </c>
      <c r="N22" s="18">
        <f>IFERROR(VLOOKUP(B22,AthListMen[],1,FALSE),0)</f>
        <v>0</v>
      </c>
      <c r="O22" s="18">
        <f t="shared" si="0"/>
        <v>19</v>
      </c>
    </row>
    <row r="23" spans="1:15" x14ac:dyDescent="0.25">
      <c r="A23">
        <v>22</v>
      </c>
      <c r="B23">
        <v>67171</v>
      </c>
      <c r="C23">
        <v>43</v>
      </c>
      <c r="D23" t="s">
        <v>36</v>
      </c>
      <c r="E23" t="s">
        <v>37</v>
      </c>
      <c r="F23">
        <v>0</v>
      </c>
      <c r="G23" t="s">
        <v>12</v>
      </c>
      <c r="H23">
        <v>47.89</v>
      </c>
      <c r="I23">
        <v>42.96</v>
      </c>
      <c r="J23" s="1"/>
      <c r="K23" s="18">
        <v>85.57</v>
      </c>
      <c r="N23" s="18">
        <f>IFERROR(VLOOKUP(B23,AthListMen[],1,FALSE),0)</f>
        <v>67171</v>
      </c>
      <c r="O23" s="18">
        <f t="shared" si="0"/>
        <v>20</v>
      </c>
    </row>
    <row r="24" spans="1:15" x14ac:dyDescent="0.25">
      <c r="A24">
        <v>23</v>
      </c>
      <c r="B24">
        <v>66130</v>
      </c>
      <c r="C24">
        <v>17</v>
      </c>
      <c r="D24" t="s">
        <v>96</v>
      </c>
      <c r="E24" t="s">
        <v>49</v>
      </c>
      <c r="F24">
        <v>98</v>
      </c>
      <c r="G24" t="s">
        <v>43</v>
      </c>
      <c r="H24">
        <v>47.21</v>
      </c>
      <c r="I24">
        <v>43.73</v>
      </c>
      <c r="J24" s="1"/>
      <c r="K24" s="18">
        <v>86.36</v>
      </c>
      <c r="N24" s="18">
        <f>IFERROR(VLOOKUP(B24,AthListMen[],1,FALSE),0)</f>
        <v>0</v>
      </c>
      <c r="O24" s="18">
        <f t="shared" si="0"/>
        <v>20</v>
      </c>
    </row>
    <row r="25" spans="1:15" x14ac:dyDescent="0.25">
      <c r="A25">
        <v>24</v>
      </c>
      <c r="B25">
        <v>65357</v>
      </c>
      <c r="C25">
        <v>2</v>
      </c>
      <c r="D25" t="s">
        <v>30</v>
      </c>
      <c r="E25" t="s">
        <v>14</v>
      </c>
      <c r="F25">
        <v>99</v>
      </c>
      <c r="G25" t="s">
        <v>12</v>
      </c>
      <c r="H25">
        <v>44.11</v>
      </c>
      <c r="I25">
        <v>49.37</v>
      </c>
      <c r="J25" s="1"/>
      <c r="K25" s="18">
        <v>108.89</v>
      </c>
      <c r="N25" s="18">
        <f>IFERROR(VLOOKUP(B25,AthListMen[],1,FALSE),0)</f>
        <v>65357</v>
      </c>
      <c r="O25" s="18">
        <f t="shared" si="0"/>
        <v>21</v>
      </c>
    </row>
    <row r="26" spans="1:15" x14ac:dyDescent="0.25">
      <c r="A26">
        <v>25</v>
      </c>
      <c r="B26">
        <v>67117</v>
      </c>
      <c r="C26">
        <v>58</v>
      </c>
      <c r="D26" t="s">
        <v>44</v>
      </c>
      <c r="E26" t="s">
        <v>16</v>
      </c>
      <c r="F26">
        <v>0</v>
      </c>
      <c r="G26" t="s">
        <v>12</v>
      </c>
      <c r="H26">
        <v>48.81</v>
      </c>
      <c r="I26">
        <v>44.79</v>
      </c>
      <c r="J26" s="1"/>
      <c r="K26" s="18">
        <v>109.95</v>
      </c>
      <c r="N26" s="18">
        <f>IFERROR(VLOOKUP(B26,AthListMen[],1,FALSE),0)</f>
        <v>67117</v>
      </c>
      <c r="O26" s="18">
        <f t="shared" si="0"/>
        <v>22</v>
      </c>
    </row>
    <row r="27" spans="1:15" x14ac:dyDescent="0.25">
      <c r="A27">
        <v>26</v>
      </c>
      <c r="B27">
        <v>73801</v>
      </c>
      <c r="C27">
        <v>53</v>
      </c>
      <c r="D27" t="s">
        <v>55</v>
      </c>
      <c r="E27" t="s">
        <v>14</v>
      </c>
      <c r="F27">
        <v>0</v>
      </c>
      <c r="G27" t="s">
        <v>12</v>
      </c>
      <c r="H27">
        <v>49.28</v>
      </c>
      <c r="I27">
        <v>46.14</v>
      </c>
      <c r="J27" s="1"/>
      <c r="K27" s="18">
        <v>126.09</v>
      </c>
      <c r="N27" s="18">
        <f>IFERROR(VLOOKUP(B27,AthListMen[],1,FALSE),0)</f>
        <v>73801</v>
      </c>
      <c r="O27" s="18">
        <f t="shared" si="0"/>
        <v>23</v>
      </c>
    </row>
    <row r="28" spans="1:15" x14ac:dyDescent="0.25">
      <c r="A28">
        <v>27</v>
      </c>
      <c r="B28">
        <v>65248</v>
      </c>
      <c r="C28">
        <v>52</v>
      </c>
      <c r="D28" t="s">
        <v>59</v>
      </c>
      <c r="E28" t="s">
        <v>33</v>
      </c>
      <c r="F28">
        <v>0</v>
      </c>
      <c r="G28" t="s">
        <v>12</v>
      </c>
      <c r="H28">
        <v>49.93</v>
      </c>
      <c r="I28">
        <v>45.62</v>
      </c>
      <c r="J28" s="1"/>
      <c r="K28" s="18">
        <v>127.24</v>
      </c>
      <c r="N28" s="18">
        <f>IFERROR(VLOOKUP(B28,AthListMen[],1,FALSE),0)</f>
        <v>65248</v>
      </c>
      <c r="O28" s="18">
        <f t="shared" si="0"/>
        <v>24</v>
      </c>
    </row>
    <row r="29" spans="1:15" x14ac:dyDescent="0.25">
      <c r="A29">
        <v>28</v>
      </c>
      <c r="B29">
        <v>67575</v>
      </c>
      <c r="C29">
        <v>57</v>
      </c>
      <c r="D29" t="s">
        <v>60</v>
      </c>
      <c r="E29" t="s">
        <v>25</v>
      </c>
      <c r="F29">
        <v>0</v>
      </c>
      <c r="G29" t="s">
        <v>12</v>
      </c>
      <c r="H29">
        <v>50.95</v>
      </c>
      <c r="I29">
        <v>46.13</v>
      </c>
      <c r="J29" s="1"/>
      <c r="K29" s="18">
        <v>140.81</v>
      </c>
      <c r="N29" s="18">
        <f>IFERROR(VLOOKUP(B29,AthListMen[],1,FALSE),0)</f>
        <v>67575</v>
      </c>
      <c r="O29" s="18">
        <f t="shared" si="0"/>
        <v>25</v>
      </c>
    </row>
    <row r="30" spans="1:15" x14ac:dyDescent="0.25">
      <c r="A30">
        <v>29</v>
      </c>
      <c r="B30">
        <v>65110</v>
      </c>
      <c r="C30">
        <v>55</v>
      </c>
      <c r="D30" t="s">
        <v>56</v>
      </c>
      <c r="E30" t="s">
        <v>33</v>
      </c>
      <c r="F30">
        <v>0</v>
      </c>
      <c r="G30" t="s">
        <v>12</v>
      </c>
      <c r="H30">
        <v>51.15</v>
      </c>
      <c r="I30">
        <v>46.99</v>
      </c>
      <c r="J30" s="1"/>
      <c r="K30" s="18">
        <v>150.21</v>
      </c>
      <c r="N30" s="18">
        <f>IFERROR(VLOOKUP(B30,AthListMen[],1,FALSE),0)</f>
        <v>65110</v>
      </c>
      <c r="O30" s="18">
        <f t="shared" si="0"/>
        <v>26</v>
      </c>
    </row>
    <row r="31" spans="1:15" x14ac:dyDescent="0.25">
      <c r="A31">
        <v>30</v>
      </c>
      <c r="B31">
        <v>72608</v>
      </c>
      <c r="C31">
        <v>56</v>
      </c>
      <c r="D31" t="s">
        <v>605</v>
      </c>
      <c r="E31" t="s">
        <v>25</v>
      </c>
      <c r="F31">
        <v>0</v>
      </c>
      <c r="G31" t="s">
        <v>12</v>
      </c>
      <c r="H31">
        <v>48.85</v>
      </c>
      <c r="I31">
        <v>49.61</v>
      </c>
      <c r="J31" s="1"/>
      <c r="K31" s="18">
        <v>153.04</v>
      </c>
      <c r="N31" s="18">
        <f>IFERROR(VLOOKUP(B31,AthListMen[],1,FALSE),0)</f>
        <v>72608</v>
      </c>
      <c r="O31" s="18">
        <f t="shared" si="0"/>
        <v>27</v>
      </c>
    </row>
    <row r="32" spans="1:15" x14ac:dyDescent="0.25">
      <c r="A32">
        <v>999</v>
      </c>
      <c r="B32">
        <v>65007</v>
      </c>
      <c r="C32">
        <v>30</v>
      </c>
      <c r="D32" t="s">
        <v>41</v>
      </c>
      <c r="E32" t="s">
        <v>25</v>
      </c>
      <c r="F32">
        <v>0</v>
      </c>
      <c r="G32" t="s">
        <v>12</v>
      </c>
      <c r="H32" t="s">
        <v>67</v>
      </c>
      <c r="I32" t="s">
        <v>67</v>
      </c>
      <c r="K32" s="18">
        <v>0</v>
      </c>
      <c r="N32" s="18">
        <f>IFERROR(VLOOKUP(B32,AthListMen[],1,FALSE),0)</f>
        <v>65007</v>
      </c>
      <c r="O32" s="18">
        <f t="shared" si="0"/>
        <v>0</v>
      </c>
    </row>
    <row r="33" spans="1:15" x14ac:dyDescent="0.25">
      <c r="A33">
        <v>999</v>
      </c>
      <c r="B33">
        <v>65068</v>
      </c>
      <c r="C33">
        <v>11</v>
      </c>
      <c r="D33" t="s">
        <v>606</v>
      </c>
      <c r="E33" t="s">
        <v>40</v>
      </c>
      <c r="F33">
        <v>99</v>
      </c>
      <c r="G33" t="s">
        <v>12</v>
      </c>
      <c r="H33" t="s">
        <v>66</v>
      </c>
      <c r="I33" t="s">
        <v>66</v>
      </c>
      <c r="K33" s="18">
        <v>0</v>
      </c>
      <c r="N33" s="18">
        <f>IFERROR(VLOOKUP(B33,AthListMen[],1,FALSE),0)</f>
        <v>65068</v>
      </c>
      <c r="O33" s="18">
        <f t="shared" si="0"/>
        <v>0</v>
      </c>
    </row>
    <row r="34" spans="1:15" x14ac:dyDescent="0.25">
      <c r="A34">
        <v>999</v>
      </c>
      <c r="B34">
        <v>67057</v>
      </c>
      <c r="C34">
        <v>4</v>
      </c>
      <c r="D34" t="s">
        <v>24</v>
      </c>
      <c r="E34" t="s">
        <v>25</v>
      </c>
      <c r="F34">
        <v>99</v>
      </c>
      <c r="G34" t="s">
        <v>12</v>
      </c>
      <c r="H34" t="s">
        <v>66</v>
      </c>
      <c r="I34">
        <v>48.74</v>
      </c>
      <c r="K34" s="18">
        <v>0</v>
      </c>
      <c r="N34" s="18">
        <f>IFERROR(VLOOKUP(B34,AthListMen[],1,FALSE),0)</f>
        <v>67057</v>
      </c>
      <c r="O34" s="18">
        <f t="shared" si="0"/>
        <v>0</v>
      </c>
    </row>
    <row r="35" spans="1:15" x14ac:dyDescent="0.25">
      <c r="A35">
        <v>999</v>
      </c>
      <c r="B35">
        <v>65464</v>
      </c>
      <c r="C35">
        <v>14</v>
      </c>
      <c r="D35" t="s">
        <v>19</v>
      </c>
      <c r="E35" t="s">
        <v>11</v>
      </c>
      <c r="F35">
        <v>99</v>
      </c>
      <c r="G35" t="s">
        <v>12</v>
      </c>
      <c r="H35" t="s">
        <v>66</v>
      </c>
      <c r="I35">
        <v>40.450000000000003</v>
      </c>
      <c r="K35" s="18">
        <v>0</v>
      </c>
      <c r="N35" s="18">
        <f>IFERROR(VLOOKUP(B35,AthListMen[],1,FALSE),0)</f>
        <v>65464</v>
      </c>
      <c r="O35" s="18">
        <f t="shared" si="0"/>
        <v>0</v>
      </c>
    </row>
    <row r="36" spans="1:15" x14ac:dyDescent="0.25">
      <c r="A36">
        <v>999</v>
      </c>
      <c r="B36">
        <v>67162</v>
      </c>
      <c r="C36">
        <v>15</v>
      </c>
      <c r="D36" t="s">
        <v>92</v>
      </c>
      <c r="E36" t="s">
        <v>40</v>
      </c>
      <c r="F36">
        <v>0</v>
      </c>
      <c r="G36" t="s">
        <v>12</v>
      </c>
      <c r="H36" t="s">
        <v>66</v>
      </c>
      <c r="I36">
        <v>41.37</v>
      </c>
      <c r="K36" s="18">
        <v>0</v>
      </c>
      <c r="N36" s="18">
        <f>IFERROR(VLOOKUP(B36,AthListMen[],1,FALSE),0)</f>
        <v>67162</v>
      </c>
      <c r="O36" s="18">
        <f t="shared" si="0"/>
        <v>0</v>
      </c>
    </row>
    <row r="37" spans="1:15" x14ac:dyDescent="0.25">
      <c r="A37">
        <v>999</v>
      </c>
      <c r="B37">
        <v>65106</v>
      </c>
      <c r="C37">
        <v>16</v>
      </c>
      <c r="D37" t="s">
        <v>18</v>
      </c>
      <c r="E37" t="s">
        <v>16</v>
      </c>
      <c r="F37">
        <v>99</v>
      </c>
      <c r="G37" t="s">
        <v>12</v>
      </c>
      <c r="H37" t="s">
        <v>66</v>
      </c>
      <c r="I37">
        <v>40.53</v>
      </c>
      <c r="K37" s="18">
        <v>0</v>
      </c>
      <c r="N37" s="18">
        <f>IFERROR(VLOOKUP(B37,AthListMen[],1,FALSE),0)</f>
        <v>65106</v>
      </c>
      <c r="O37" s="18">
        <f t="shared" si="0"/>
        <v>0</v>
      </c>
    </row>
    <row r="38" spans="1:15" x14ac:dyDescent="0.25">
      <c r="A38">
        <v>999</v>
      </c>
      <c r="B38">
        <v>69631</v>
      </c>
      <c r="C38">
        <v>23</v>
      </c>
      <c r="D38" t="s">
        <v>48</v>
      </c>
      <c r="E38" t="s">
        <v>49</v>
      </c>
      <c r="F38">
        <v>99</v>
      </c>
      <c r="G38" t="s">
        <v>12</v>
      </c>
      <c r="H38" t="s">
        <v>66</v>
      </c>
      <c r="I38">
        <v>44.01</v>
      </c>
      <c r="K38" s="18">
        <v>0</v>
      </c>
      <c r="N38" s="18">
        <f>IFERROR(VLOOKUP(B38,AthListMen[],1,FALSE),0)</f>
        <v>0</v>
      </c>
      <c r="O38" s="18">
        <f t="shared" si="0"/>
        <v>0</v>
      </c>
    </row>
    <row r="39" spans="1:15" x14ac:dyDescent="0.25">
      <c r="A39">
        <v>999</v>
      </c>
      <c r="B39">
        <v>66913</v>
      </c>
      <c r="C39">
        <v>41</v>
      </c>
      <c r="D39" t="s">
        <v>58</v>
      </c>
      <c r="E39" t="s">
        <v>33</v>
      </c>
      <c r="F39">
        <v>99</v>
      </c>
      <c r="G39" t="s">
        <v>12</v>
      </c>
      <c r="H39" t="s">
        <v>66</v>
      </c>
      <c r="I39" t="s">
        <v>66</v>
      </c>
      <c r="K39" s="18">
        <v>0</v>
      </c>
      <c r="N39" s="18">
        <f>IFERROR(VLOOKUP(B39,AthListMen[],1,FALSE),0)</f>
        <v>66913</v>
      </c>
      <c r="O39" s="18">
        <f t="shared" si="0"/>
        <v>0</v>
      </c>
    </row>
    <row r="40" spans="1:15" x14ac:dyDescent="0.25">
      <c r="A40">
        <v>999</v>
      </c>
      <c r="B40">
        <v>85275</v>
      </c>
      <c r="C40">
        <v>49</v>
      </c>
      <c r="D40" t="s">
        <v>62</v>
      </c>
      <c r="E40" t="s">
        <v>40</v>
      </c>
      <c r="F40">
        <v>0</v>
      </c>
      <c r="G40" t="s">
        <v>12</v>
      </c>
      <c r="H40" t="s">
        <v>66</v>
      </c>
      <c r="I40">
        <v>47.48</v>
      </c>
      <c r="K40" s="18">
        <v>0</v>
      </c>
      <c r="N40" s="18">
        <f>IFERROR(VLOOKUP(B40,AthListMen[],1,FALSE),0)</f>
        <v>85275</v>
      </c>
      <c r="O40" s="18">
        <f t="shared" si="0"/>
        <v>0</v>
      </c>
    </row>
    <row r="41" spans="1:15" x14ac:dyDescent="0.25">
      <c r="A41">
        <v>999</v>
      </c>
      <c r="B41">
        <v>65404</v>
      </c>
      <c r="C41">
        <v>50</v>
      </c>
      <c r="D41" t="s">
        <v>82</v>
      </c>
      <c r="E41" t="s">
        <v>33</v>
      </c>
      <c r="F41">
        <v>0</v>
      </c>
      <c r="G41" t="s">
        <v>12</v>
      </c>
      <c r="H41" t="s">
        <v>66</v>
      </c>
      <c r="I41" t="s">
        <v>66</v>
      </c>
      <c r="K41" s="18">
        <v>0</v>
      </c>
      <c r="N41" s="18">
        <f>IFERROR(VLOOKUP(B41,AthListMen[],1,FALSE),0)</f>
        <v>65404</v>
      </c>
      <c r="O41" s="18">
        <f t="shared" si="0"/>
        <v>0</v>
      </c>
    </row>
    <row r="42" spans="1:15" x14ac:dyDescent="0.25">
      <c r="A42">
        <v>999</v>
      </c>
      <c r="B42">
        <v>65257</v>
      </c>
      <c r="C42">
        <v>51</v>
      </c>
      <c r="D42" t="s">
        <v>35</v>
      </c>
      <c r="E42" t="s">
        <v>14</v>
      </c>
      <c r="F42">
        <v>0</v>
      </c>
      <c r="G42" t="s">
        <v>12</v>
      </c>
      <c r="H42" t="s">
        <v>66</v>
      </c>
      <c r="I42">
        <v>44.59</v>
      </c>
      <c r="K42" s="18">
        <v>0</v>
      </c>
      <c r="N42" s="18">
        <f>IFERROR(VLOOKUP(B42,AthListMen[],1,FALSE),0)</f>
        <v>65257</v>
      </c>
      <c r="O42" s="18">
        <f t="shared" si="0"/>
        <v>0</v>
      </c>
    </row>
    <row r="43" spans="1:15" x14ac:dyDescent="0.25">
      <c r="A43">
        <v>999</v>
      </c>
      <c r="B43">
        <v>65052</v>
      </c>
      <c r="C43">
        <v>29</v>
      </c>
      <c r="D43" t="s">
        <v>79</v>
      </c>
      <c r="E43" t="s">
        <v>25</v>
      </c>
      <c r="F43">
        <v>99</v>
      </c>
      <c r="G43" t="s">
        <v>12</v>
      </c>
      <c r="H43" t="s">
        <v>616</v>
      </c>
      <c r="I43" t="s">
        <v>67</v>
      </c>
      <c r="K43" s="18">
        <v>0</v>
      </c>
      <c r="N43" s="18">
        <f>IFERROR(VLOOKUP(B43,AthListMen[],1,FALSE),0)</f>
        <v>65052</v>
      </c>
      <c r="O43" s="18">
        <f t="shared" si="0"/>
        <v>0</v>
      </c>
    </row>
    <row r="44" spans="1:15" x14ac:dyDescent="0.25">
      <c r="A44">
        <v>999</v>
      </c>
      <c r="B44">
        <v>65277</v>
      </c>
      <c r="C44">
        <v>37</v>
      </c>
      <c r="D44" t="s">
        <v>93</v>
      </c>
      <c r="E44" t="s">
        <v>14</v>
      </c>
      <c r="F44">
        <v>99</v>
      </c>
      <c r="G44" t="s">
        <v>12</v>
      </c>
      <c r="H44" t="s">
        <v>616</v>
      </c>
      <c r="I44">
        <v>43.41</v>
      </c>
      <c r="K44" s="18">
        <v>0</v>
      </c>
      <c r="N44" s="18">
        <f>IFERROR(VLOOKUP(B44,AthListMen[],1,FALSE),0)</f>
        <v>65277</v>
      </c>
      <c r="O44" s="18">
        <f t="shared" si="0"/>
        <v>0</v>
      </c>
    </row>
    <row r="45" spans="1:15" x14ac:dyDescent="0.25">
      <c r="A45">
        <v>999</v>
      </c>
      <c r="B45">
        <v>65901</v>
      </c>
      <c r="C45">
        <v>40</v>
      </c>
      <c r="D45" t="s">
        <v>57</v>
      </c>
      <c r="E45" t="s">
        <v>27</v>
      </c>
      <c r="F45">
        <v>0</v>
      </c>
      <c r="G45" t="s">
        <v>12</v>
      </c>
      <c r="H45" t="s">
        <v>616</v>
      </c>
      <c r="I45">
        <v>49.85</v>
      </c>
      <c r="K45" s="18">
        <v>0</v>
      </c>
      <c r="N45" s="18">
        <f>IFERROR(VLOOKUP(B45,AthListMen[],1,FALSE),0)</f>
        <v>65901</v>
      </c>
      <c r="O45" s="18">
        <f t="shared" si="0"/>
        <v>0</v>
      </c>
    </row>
    <row r="46" spans="1:15" x14ac:dyDescent="0.25">
      <c r="A46">
        <v>999</v>
      </c>
      <c r="B46">
        <v>77071</v>
      </c>
      <c r="C46">
        <v>42</v>
      </c>
      <c r="D46" t="s">
        <v>80</v>
      </c>
      <c r="E46" t="s">
        <v>81</v>
      </c>
      <c r="F46">
        <v>99</v>
      </c>
      <c r="G46" t="s">
        <v>12</v>
      </c>
      <c r="H46" t="s">
        <v>616</v>
      </c>
      <c r="I46">
        <v>48.93</v>
      </c>
      <c r="K46" s="18">
        <v>0</v>
      </c>
      <c r="N46" s="18">
        <f>IFERROR(VLOOKUP(B46,AthListMen[],1,FALSE),0)</f>
        <v>0</v>
      </c>
      <c r="O46" s="18">
        <f t="shared" si="0"/>
        <v>0</v>
      </c>
    </row>
    <row r="47" spans="1:15" x14ac:dyDescent="0.25">
      <c r="A47">
        <v>999</v>
      </c>
      <c r="B47">
        <v>67206</v>
      </c>
      <c r="C47">
        <v>45</v>
      </c>
      <c r="D47" t="s">
        <v>54</v>
      </c>
      <c r="E47" t="s">
        <v>40</v>
      </c>
      <c r="F47">
        <v>99</v>
      </c>
      <c r="G47" t="s">
        <v>12</v>
      </c>
      <c r="H47" t="s">
        <v>616</v>
      </c>
      <c r="I47">
        <v>46.44</v>
      </c>
      <c r="K47" s="18">
        <v>0</v>
      </c>
      <c r="N47" s="18">
        <f>IFERROR(VLOOKUP(B47,AthListMen[],1,FALSE),0)</f>
        <v>67206</v>
      </c>
      <c r="O47" s="18">
        <f t="shared" si="0"/>
        <v>0</v>
      </c>
    </row>
    <row r="48" spans="1:15" x14ac:dyDescent="0.25">
      <c r="A48">
        <v>999</v>
      </c>
      <c r="B48">
        <v>65383</v>
      </c>
      <c r="C48">
        <v>59</v>
      </c>
      <c r="D48" t="s">
        <v>611</v>
      </c>
      <c r="E48" t="s">
        <v>612</v>
      </c>
      <c r="F48">
        <v>99</v>
      </c>
      <c r="G48" t="s">
        <v>12</v>
      </c>
      <c r="H48">
        <v>51.39</v>
      </c>
      <c r="I48" t="s">
        <v>67</v>
      </c>
      <c r="K48" s="18">
        <v>0</v>
      </c>
      <c r="N48" s="18">
        <f>IFERROR(VLOOKUP(B48,AthListMen[],1,FALSE),0)</f>
        <v>65383</v>
      </c>
      <c r="O48" s="18">
        <f t="shared" si="0"/>
        <v>0</v>
      </c>
    </row>
    <row r="49" spans="1:15" x14ac:dyDescent="0.25">
      <c r="A49">
        <v>999</v>
      </c>
      <c r="B49">
        <v>65187</v>
      </c>
      <c r="C49">
        <v>6</v>
      </c>
      <c r="D49" t="s">
        <v>70</v>
      </c>
      <c r="E49" t="s">
        <v>25</v>
      </c>
      <c r="F49">
        <v>99</v>
      </c>
      <c r="G49" t="s">
        <v>12</v>
      </c>
      <c r="H49">
        <v>45.63</v>
      </c>
      <c r="I49" t="s">
        <v>66</v>
      </c>
      <c r="K49" s="18">
        <v>0</v>
      </c>
      <c r="N49" s="18">
        <f>IFERROR(VLOOKUP(B49,AthListMen[],1,FALSE),0)</f>
        <v>65187</v>
      </c>
      <c r="O49" s="18">
        <f t="shared" si="0"/>
        <v>0</v>
      </c>
    </row>
    <row r="50" spans="1:15" x14ac:dyDescent="0.25">
      <c r="A50">
        <v>999</v>
      </c>
      <c r="B50">
        <v>65931</v>
      </c>
      <c r="C50">
        <v>3</v>
      </c>
      <c r="D50" t="s">
        <v>21</v>
      </c>
      <c r="E50" t="s">
        <v>22</v>
      </c>
      <c r="F50">
        <v>99</v>
      </c>
      <c r="G50" t="s">
        <v>12</v>
      </c>
      <c r="H50">
        <v>45.49</v>
      </c>
      <c r="I50" t="s">
        <v>66</v>
      </c>
      <c r="K50" s="18">
        <v>0</v>
      </c>
      <c r="N50" s="18">
        <f>IFERROR(VLOOKUP(B50,AthListMen[],1,FALSE),0)</f>
        <v>65931</v>
      </c>
      <c r="O50" s="18">
        <f t="shared" si="0"/>
        <v>0</v>
      </c>
    </row>
    <row r="51" spans="1:15" x14ac:dyDescent="0.25">
      <c r="A51">
        <v>999</v>
      </c>
      <c r="B51">
        <v>66152</v>
      </c>
      <c r="C51">
        <v>18</v>
      </c>
      <c r="D51" t="s">
        <v>51</v>
      </c>
      <c r="E51" t="s">
        <v>49</v>
      </c>
      <c r="F51">
        <v>99</v>
      </c>
      <c r="G51" t="s">
        <v>12</v>
      </c>
      <c r="H51">
        <v>47.66</v>
      </c>
      <c r="I51" t="s">
        <v>66</v>
      </c>
      <c r="K51" s="18">
        <v>0</v>
      </c>
      <c r="N51" s="18">
        <f>IFERROR(VLOOKUP(B51,AthListMen[],1,FALSE),0)</f>
        <v>0</v>
      </c>
      <c r="O51" s="18">
        <f t="shared" si="0"/>
        <v>0</v>
      </c>
    </row>
    <row r="52" spans="1:15" x14ac:dyDescent="0.25">
      <c r="A52">
        <v>999</v>
      </c>
      <c r="B52">
        <v>65852</v>
      </c>
      <c r="C52">
        <v>19</v>
      </c>
      <c r="D52" t="s">
        <v>26</v>
      </c>
      <c r="E52" t="s">
        <v>27</v>
      </c>
      <c r="F52">
        <v>99</v>
      </c>
      <c r="G52" t="s">
        <v>12</v>
      </c>
      <c r="H52">
        <v>46.94</v>
      </c>
      <c r="I52" t="s">
        <v>66</v>
      </c>
      <c r="K52" s="18">
        <v>0</v>
      </c>
      <c r="N52" s="18">
        <f>IFERROR(VLOOKUP(B52,AthListMen[],1,FALSE),0)</f>
        <v>65852</v>
      </c>
      <c r="O52" s="18">
        <f t="shared" si="0"/>
        <v>0</v>
      </c>
    </row>
    <row r="53" spans="1:15" x14ac:dyDescent="0.25">
      <c r="A53">
        <v>999</v>
      </c>
      <c r="B53">
        <v>66149</v>
      </c>
      <c r="C53">
        <v>22</v>
      </c>
      <c r="D53" t="s">
        <v>72</v>
      </c>
      <c r="E53" t="s">
        <v>49</v>
      </c>
      <c r="F53">
        <v>0</v>
      </c>
      <c r="G53" t="s">
        <v>12</v>
      </c>
      <c r="H53">
        <v>47.87</v>
      </c>
      <c r="I53" t="s">
        <v>66</v>
      </c>
      <c r="K53" s="18">
        <v>0</v>
      </c>
      <c r="N53" s="18">
        <f>IFERROR(VLOOKUP(B53,AthListMen[],1,FALSE),0)</f>
        <v>0</v>
      </c>
      <c r="O53" s="18">
        <f t="shared" si="0"/>
        <v>0</v>
      </c>
    </row>
    <row r="54" spans="1:15" x14ac:dyDescent="0.25">
      <c r="A54">
        <v>999</v>
      </c>
      <c r="B54">
        <v>65074</v>
      </c>
      <c r="C54">
        <v>24</v>
      </c>
      <c r="D54" t="s">
        <v>83</v>
      </c>
      <c r="E54" t="s">
        <v>84</v>
      </c>
      <c r="F54">
        <v>99</v>
      </c>
      <c r="G54" t="s">
        <v>12</v>
      </c>
      <c r="H54">
        <v>46.39</v>
      </c>
      <c r="I54" t="s">
        <v>66</v>
      </c>
      <c r="K54" s="18">
        <v>0</v>
      </c>
      <c r="N54" s="18">
        <f>IFERROR(VLOOKUP(B54,AthListMen[],1,FALSE),0)</f>
        <v>65074</v>
      </c>
      <c r="O54" s="18">
        <f t="shared" si="0"/>
        <v>0</v>
      </c>
    </row>
    <row r="55" spans="1:15" x14ac:dyDescent="0.25">
      <c r="A55">
        <v>999</v>
      </c>
      <c r="B55">
        <v>67399</v>
      </c>
      <c r="C55">
        <v>26</v>
      </c>
      <c r="D55" t="s">
        <v>50</v>
      </c>
      <c r="E55" t="s">
        <v>22</v>
      </c>
      <c r="F55">
        <v>0</v>
      </c>
      <c r="G55" t="s">
        <v>12</v>
      </c>
      <c r="H55">
        <v>46.77</v>
      </c>
      <c r="I55" t="s">
        <v>66</v>
      </c>
      <c r="K55" s="18">
        <v>0</v>
      </c>
      <c r="N55" s="18">
        <f>IFERROR(VLOOKUP(B55,AthListMen[],1,FALSE),0)</f>
        <v>67399</v>
      </c>
      <c r="O55" s="18">
        <f t="shared" si="0"/>
        <v>0</v>
      </c>
    </row>
    <row r="56" spans="1:15" x14ac:dyDescent="0.25">
      <c r="A56">
        <v>999</v>
      </c>
      <c r="B56">
        <v>72569</v>
      </c>
      <c r="C56">
        <v>35</v>
      </c>
      <c r="D56" t="s">
        <v>45</v>
      </c>
      <c r="E56" t="s">
        <v>27</v>
      </c>
      <c r="F56">
        <v>99</v>
      </c>
      <c r="G56" t="s">
        <v>12</v>
      </c>
      <c r="H56">
        <v>51.42</v>
      </c>
      <c r="I56" t="s">
        <v>66</v>
      </c>
      <c r="K56" s="18">
        <v>0</v>
      </c>
      <c r="N56" s="18">
        <f>IFERROR(VLOOKUP(B56,AthListMen[],1,FALSE),0)</f>
        <v>72569</v>
      </c>
      <c r="O56" s="18">
        <f t="shared" si="0"/>
        <v>0</v>
      </c>
    </row>
    <row r="57" spans="1:15" x14ac:dyDescent="0.25">
      <c r="A57">
        <v>999</v>
      </c>
      <c r="B57">
        <v>70162</v>
      </c>
      <c r="C57">
        <v>36</v>
      </c>
      <c r="D57" t="s">
        <v>53</v>
      </c>
      <c r="E57" t="s">
        <v>27</v>
      </c>
      <c r="F57">
        <v>99</v>
      </c>
      <c r="G57" t="s">
        <v>12</v>
      </c>
      <c r="H57">
        <v>49.65</v>
      </c>
      <c r="I57" t="s">
        <v>66</v>
      </c>
      <c r="K57" s="18">
        <v>0</v>
      </c>
      <c r="N57" s="18">
        <f>IFERROR(VLOOKUP(B57,AthListMen[],1,FALSE),0)</f>
        <v>70162</v>
      </c>
      <c r="O57" s="18">
        <f t="shared" si="0"/>
        <v>0</v>
      </c>
    </row>
    <row r="58" spans="1:15" x14ac:dyDescent="0.25">
      <c r="A58">
        <v>999</v>
      </c>
      <c r="B58">
        <v>65053</v>
      </c>
      <c r="C58">
        <v>38</v>
      </c>
      <c r="D58" t="s">
        <v>613</v>
      </c>
      <c r="E58" t="s">
        <v>25</v>
      </c>
      <c r="F58">
        <v>0</v>
      </c>
      <c r="G58" t="s">
        <v>12</v>
      </c>
      <c r="H58">
        <v>44.37</v>
      </c>
      <c r="I58" t="s">
        <v>66</v>
      </c>
      <c r="K58" s="18">
        <v>0</v>
      </c>
      <c r="N58" s="18">
        <f>IFERROR(VLOOKUP(B58,AthListMen[],1,FALSE),0)</f>
        <v>65053</v>
      </c>
      <c r="O58" s="18">
        <f t="shared" si="0"/>
        <v>0</v>
      </c>
    </row>
    <row r="59" spans="1:15" x14ac:dyDescent="0.25">
      <c r="A59">
        <v>999</v>
      </c>
      <c r="B59">
        <v>65993</v>
      </c>
      <c r="C59">
        <v>48</v>
      </c>
      <c r="D59" t="s">
        <v>63</v>
      </c>
      <c r="E59" t="s">
        <v>22</v>
      </c>
      <c r="F59">
        <v>0</v>
      </c>
      <c r="G59" t="s">
        <v>12</v>
      </c>
      <c r="H59">
        <v>53.29</v>
      </c>
      <c r="I59" t="s">
        <v>66</v>
      </c>
      <c r="K59" s="18">
        <v>0</v>
      </c>
      <c r="N59" s="18">
        <f>IFERROR(VLOOKUP(B59,AthListMen[],1,FALSE),0)</f>
        <v>65993</v>
      </c>
      <c r="O59" s="18">
        <f t="shared" si="0"/>
        <v>0</v>
      </c>
    </row>
    <row r="60" spans="1:15" x14ac:dyDescent="0.25">
      <c r="A60">
        <v>999</v>
      </c>
      <c r="B60">
        <v>65861</v>
      </c>
      <c r="C60">
        <v>60</v>
      </c>
      <c r="D60" t="s">
        <v>95</v>
      </c>
      <c r="E60" t="s">
        <v>22</v>
      </c>
      <c r="F60">
        <v>99</v>
      </c>
      <c r="G60" t="s">
        <v>12</v>
      </c>
      <c r="H60" s="1">
        <v>7.3067129629629621E-4</v>
      </c>
      <c r="I60" t="s">
        <v>66</v>
      </c>
      <c r="K60" s="18">
        <v>0</v>
      </c>
      <c r="N60" s="18">
        <f>IFERROR(VLOOKUP(B60,AthListMen[],1,FALSE),0)</f>
        <v>65861</v>
      </c>
      <c r="O60" s="18">
        <f t="shared" si="0"/>
        <v>0</v>
      </c>
    </row>
    <row r="61" spans="1:15" x14ac:dyDescent="0.25">
      <c r="A61" s="18">
        <v>999</v>
      </c>
      <c r="B61" s="18">
        <v>65183</v>
      </c>
      <c r="C61" s="18">
        <v>44</v>
      </c>
      <c r="D61" s="18" t="s">
        <v>46</v>
      </c>
      <c r="E61" s="18" t="s">
        <v>33</v>
      </c>
      <c r="F61" s="18">
        <v>99</v>
      </c>
      <c r="G61" s="18" t="s">
        <v>12</v>
      </c>
      <c r="H61" s="18">
        <v>47.62</v>
      </c>
      <c r="I61" s="18" t="s">
        <v>617</v>
      </c>
      <c r="J61" s="18"/>
      <c r="K61" s="18">
        <v>0</v>
      </c>
      <c r="N61" s="18">
        <f>IFERROR(VLOOKUP(#REF!,AthListMen[],1,FALSE),0)</f>
        <v>0</v>
      </c>
      <c r="O61" s="18">
        <f>IF(N61&gt;0,IF(#REF!&gt;0,IF(#REF!&lt;999,IF(#REF!=A60,IF(N60&gt;0,O60,O60+1),IF(A60=A59,O60+2,O60+1)),0),O60),O60)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IF(N62&gt;0,IF(#REF!&gt;0,IF(#REF!&lt;999,IF(#REF!=#REF!,IF(N61&gt;0,O61,O61+1),IF(#REF!=A60,O61+2,O61+1)),0),O61),O61)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6" sqref="M16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68324</v>
      </c>
      <c r="C3">
        <v>6</v>
      </c>
      <c r="D3" t="s">
        <v>108</v>
      </c>
      <c r="E3" t="s">
        <v>11</v>
      </c>
      <c r="F3">
        <v>99</v>
      </c>
      <c r="G3" t="s">
        <v>12</v>
      </c>
      <c r="H3">
        <v>45.67</v>
      </c>
      <c r="I3">
        <v>47.45</v>
      </c>
      <c r="J3" s="1"/>
      <c r="K3" s="18">
        <v>0</v>
      </c>
      <c r="N3" s="18">
        <f>IFERROR(VLOOKUP(B3,AthListWomen[],1,FALSE),0)</f>
        <v>68324</v>
      </c>
      <c r="O3" s="18">
        <f t="shared" ref="O3:O54" si="0">IF(N3&gt;0,IF(A3&gt;0,IF(A3&lt;999,IF(A3=A2,IF(N2&gt;0,O2,O2+1),IF(A2=A1,O2+2,O2+1)),0),O2),O2)</f>
        <v>1</v>
      </c>
    </row>
    <row r="4" spans="1:15" x14ac:dyDescent="0.25">
      <c r="A4">
        <v>2</v>
      </c>
      <c r="B4">
        <v>67580</v>
      </c>
      <c r="C4">
        <v>9</v>
      </c>
      <c r="D4" t="s">
        <v>100</v>
      </c>
      <c r="E4" t="s">
        <v>40</v>
      </c>
      <c r="F4">
        <v>99</v>
      </c>
      <c r="G4" t="s">
        <v>12</v>
      </c>
      <c r="H4">
        <v>46.94</v>
      </c>
      <c r="I4">
        <v>46.73</v>
      </c>
      <c r="J4" s="1"/>
      <c r="K4" s="18">
        <v>4.25</v>
      </c>
      <c r="N4" s="18">
        <f>IFERROR(VLOOKUP(B4,AthListWomen[],1,FALSE),0)</f>
        <v>67580</v>
      </c>
      <c r="O4" s="18">
        <f t="shared" si="0"/>
        <v>2</v>
      </c>
    </row>
    <row r="5" spans="1:15" x14ac:dyDescent="0.25">
      <c r="A5">
        <v>3</v>
      </c>
      <c r="B5">
        <v>65537</v>
      </c>
      <c r="C5">
        <v>16</v>
      </c>
      <c r="D5" t="s">
        <v>115</v>
      </c>
      <c r="E5" t="s">
        <v>14</v>
      </c>
      <c r="F5">
        <v>0</v>
      </c>
      <c r="G5" t="s">
        <v>12</v>
      </c>
      <c r="H5">
        <v>47.04</v>
      </c>
      <c r="I5">
        <v>47.94</v>
      </c>
      <c r="J5" s="1"/>
      <c r="K5" s="18">
        <v>14.38</v>
      </c>
      <c r="N5" s="18">
        <f>IFERROR(VLOOKUP(B5,AthListWomen[],1,FALSE),0)</f>
        <v>65537</v>
      </c>
      <c r="O5" s="18">
        <f t="shared" si="0"/>
        <v>3</v>
      </c>
    </row>
    <row r="6" spans="1:15" x14ac:dyDescent="0.25">
      <c r="A6">
        <v>4</v>
      </c>
      <c r="B6">
        <v>80089</v>
      </c>
      <c r="C6">
        <v>8</v>
      </c>
      <c r="D6" t="s">
        <v>109</v>
      </c>
      <c r="E6" t="s">
        <v>14</v>
      </c>
      <c r="F6">
        <v>99</v>
      </c>
      <c r="G6" t="s">
        <v>12</v>
      </c>
      <c r="H6">
        <v>46.56</v>
      </c>
      <c r="I6">
        <v>48.67</v>
      </c>
      <c r="J6" s="1"/>
      <c r="K6" s="18">
        <v>16.309999999999999</v>
      </c>
      <c r="N6" s="18">
        <f>IFERROR(VLOOKUP(B6,AthListWomen[],1,FALSE),0)</f>
        <v>80089</v>
      </c>
      <c r="O6" s="18">
        <f t="shared" si="0"/>
        <v>4</v>
      </c>
    </row>
    <row r="7" spans="1:15" x14ac:dyDescent="0.25">
      <c r="A7">
        <v>5</v>
      </c>
      <c r="B7">
        <v>64969</v>
      </c>
      <c r="C7">
        <v>13</v>
      </c>
      <c r="D7" t="s">
        <v>112</v>
      </c>
      <c r="E7" t="s">
        <v>113</v>
      </c>
      <c r="F7">
        <v>99</v>
      </c>
      <c r="G7" t="s">
        <v>12</v>
      </c>
      <c r="H7">
        <v>47.71</v>
      </c>
      <c r="I7">
        <v>48.2</v>
      </c>
      <c r="J7" s="1"/>
      <c r="K7" s="18">
        <v>21.57</v>
      </c>
      <c r="N7" s="18">
        <f>IFERROR(VLOOKUP(B7,AthListWomen[],1,FALSE),0)</f>
        <v>64969</v>
      </c>
      <c r="O7" s="18">
        <f t="shared" si="0"/>
        <v>5</v>
      </c>
    </row>
    <row r="8" spans="1:15" x14ac:dyDescent="0.25">
      <c r="A8">
        <v>6</v>
      </c>
      <c r="B8">
        <v>65967</v>
      </c>
      <c r="C8">
        <v>11</v>
      </c>
      <c r="D8" t="s">
        <v>111</v>
      </c>
      <c r="E8" t="s">
        <v>14</v>
      </c>
      <c r="F8">
        <v>99</v>
      </c>
      <c r="G8" t="s">
        <v>12</v>
      </c>
      <c r="H8">
        <v>47.29</v>
      </c>
      <c r="I8">
        <v>49.17</v>
      </c>
      <c r="J8" s="1"/>
      <c r="K8" s="18">
        <v>25.82</v>
      </c>
      <c r="N8" s="18">
        <f>IFERROR(VLOOKUP(B8,AthListWomen[],1,FALSE),0)</f>
        <v>65967</v>
      </c>
      <c r="O8" s="18">
        <f t="shared" si="0"/>
        <v>6</v>
      </c>
    </row>
    <row r="9" spans="1:15" x14ac:dyDescent="0.25">
      <c r="A9">
        <v>7</v>
      </c>
      <c r="B9">
        <v>65161</v>
      </c>
      <c r="C9">
        <v>12</v>
      </c>
      <c r="D9" t="s">
        <v>104</v>
      </c>
      <c r="E9" t="s">
        <v>14</v>
      </c>
      <c r="F9">
        <v>0</v>
      </c>
      <c r="G9" t="s">
        <v>12</v>
      </c>
      <c r="H9">
        <v>47.58</v>
      </c>
      <c r="I9">
        <v>50.02</v>
      </c>
      <c r="J9" s="1"/>
      <c r="K9" s="18">
        <v>34.64</v>
      </c>
      <c r="N9" s="18">
        <f>IFERROR(VLOOKUP(B9,AthListWomen[],1,FALSE),0)</f>
        <v>65161</v>
      </c>
      <c r="O9" s="18">
        <f t="shared" si="0"/>
        <v>7</v>
      </c>
    </row>
    <row r="10" spans="1:15" x14ac:dyDescent="0.25">
      <c r="A10">
        <v>8</v>
      </c>
      <c r="B10">
        <v>66022</v>
      </c>
      <c r="C10">
        <v>26</v>
      </c>
      <c r="D10" t="s">
        <v>132</v>
      </c>
      <c r="E10" t="s">
        <v>27</v>
      </c>
      <c r="F10">
        <v>99</v>
      </c>
      <c r="G10" t="s">
        <v>12</v>
      </c>
      <c r="H10">
        <v>48.1</v>
      </c>
      <c r="I10">
        <v>49.78</v>
      </c>
      <c r="J10" s="1"/>
      <c r="K10" s="18">
        <v>36.799999999999997</v>
      </c>
      <c r="N10" s="18">
        <f>IFERROR(VLOOKUP(B10,AthListWomen[],1,FALSE),0)</f>
        <v>66022</v>
      </c>
      <c r="O10" s="18">
        <f t="shared" si="0"/>
        <v>8</v>
      </c>
    </row>
    <row r="11" spans="1:15" x14ac:dyDescent="0.25">
      <c r="A11">
        <v>9</v>
      </c>
      <c r="B11">
        <v>72126</v>
      </c>
      <c r="C11">
        <v>22</v>
      </c>
      <c r="D11" t="s">
        <v>114</v>
      </c>
      <c r="E11" t="s">
        <v>33</v>
      </c>
      <c r="F11">
        <v>99</v>
      </c>
      <c r="G11" t="s">
        <v>12</v>
      </c>
      <c r="H11">
        <v>49.17</v>
      </c>
      <c r="I11">
        <v>49.25</v>
      </c>
      <c r="J11" s="1"/>
      <c r="K11" s="18">
        <v>40.98</v>
      </c>
      <c r="N11" s="18">
        <f>IFERROR(VLOOKUP(B11,AthListWomen[],1,FALSE),0)</f>
        <v>72126</v>
      </c>
      <c r="O11" s="18">
        <f t="shared" si="0"/>
        <v>9</v>
      </c>
    </row>
    <row r="12" spans="1:15" x14ac:dyDescent="0.25">
      <c r="A12">
        <v>10</v>
      </c>
      <c r="B12">
        <v>65268</v>
      </c>
      <c r="C12">
        <v>36</v>
      </c>
      <c r="D12" t="s">
        <v>125</v>
      </c>
      <c r="E12" t="s">
        <v>33</v>
      </c>
      <c r="F12">
        <v>99</v>
      </c>
      <c r="G12" t="s">
        <v>12</v>
      </c>
      <c r="H12">
        <v>49.44</v>
      </c>
      <c r="I12">
        <v>50.39</v>
      </c>
      <c r="J12" s="1"/>
      <c r="K12" s="18">
        <v>51.88</v>
      </c>
      <c r="N12" s="18">
        <f>IFERROR(VLOOKUP(B12,AthListWomen[],1,FALSE),0)</f>
        <v>65268</v>
      </c>
      <c r="O12" s="18">
        <f t="shared" si="0"/>
        <v>10</v>
      </c>
    </row>
    <row r="13" spans="1:15" x14ac:dyDescent="0.25">
      <c r="A13">
        <v>11</v>
      </c>
      <c r="B13">
        <v>65561</v>
      </c>
      <c r="C13">
        <v>18</v>
      </c>
      <c r="D13" t="s">
        <v>119</v>
      </c>
      <c r="E13" t="s">
        <v>25</v>
      </c>
      <c r="F13">
        <v>99</v>
      </c>
      <c r="G13" t="s">
        <v>12</v>
      </c>
      <c r="H13">
        <v>50.18</v>
      </c>
      <c r="I13">
        <v>50.46</v>
      </c>
      <c r="J13" s="1"/>
      <c r="K13" s="18">
        <v>58.14</v>
      </c>
      <c r="N13" s="18">
        <f>IFERROR(VLOOKUP(B13,AthListWomen[],1,FALSE),0)</f>
        <v>65561</v>
      </c>
      <c r="O13" s="18">
        <f t="shared" si="0"/>
        <v>11</v>
      </c>
    </row>
    <row r="14" spans="1:15" x14ac:dyDescent="0.25">
      <c r="A14">
        <v>12</v>
      </c>
      <c r="B14">
        <v>65471</v>
      </c>
      <c r="C14">
        <v>19</v>
      </c>
      <c r="D14" t="s">
        <v>117</v>
      </c>
      <c r="E14" t="s">
        <v>14</v>
      </c>
      <c r="F14">
        <v>99</v>
      </c>
      <c r="G14" t="s">
        <v>12</v>
      </c>
      <c r="H14">
        <v>50.52</v>
      </c>
      <c r="I14">
        <v>50.22</v>
      </c>
      <c r="J14" s="1"/>
      <c r="K14" s="18">
        <v>58.92</v>
      </c>
      <c r="N14" s="18">
        <f>IFERROR(VLOOKUP(B14,AthListWomen[],1,FALSE),0)</f>
        <v>65471</v>
      </c>
      <c r="O14" s="18">
        <f t="shared" si="0"/>
        <v>12</v>
      </c>
    </row>
    <row r="15" spans="1:15" x14ac:dyDescent="0.25">
      <c r="A15">
        <v>13</v>
      </c>
      <c r="B15">
        <v>65985</v>
      </c>
      <c r="C15">
        <v>3</v>
      </c>
      <c r="D15" t="s">
        <v>102</v>
      </c>
      <c r="E15" t="s">
        <v>22</v>
      </c>
      <c r="F15">
        <v>99</v>
      </c>
      <c r="G15" t="s">
        <v>12</v>
      </c>
      <c r="H15">
        <v>50.71</v>
      </c>
      <c r="I15">
        <v>50.34</v>
      </c>
      <c r="J15" s="1"/>
      <c r="K15" s="18">
        <v>61.31</v>
      </c>
      <c r="N15" s="18">
        <f>IFERROR(VLOOKUP(B15,AthListWomen[],1,FALSE),0)</f>
        <v>65985</v>
      </c>
      <c r="O15" s="18">
        <f t="shared" si="0"/>
        <v>13</v>
      </c>
    </row>
    <row r="16" spans="1:15" x14ac:dyDescent="0.25">
      <c r="A16">
        <v>14</v>
      </c>
      <c r="B16">
        <v>67578</v>
      </c>
      <c r="C16">
        <v>24</v>
      </c>
      <c r="D16" t="s">
        <v>120</v>
      </c>
      <c r="E16" t="s">
        <v>40</v>
      </c>
      <c r="F16">
        <v>99</v>
      </c>
      <c r="G16" t="s">
        <v>12</v>
      </c>
      <c r="H16">
        <v>50.46</v>
      </c>
      <c r="I16">
        <v>51.1</v>
      </c>
      <c r="J16" s="1"/>
      <c r="K16" s="18">
        <v>65.260000000000005</v>
      </c>
      <c r="N16" s="18">
        <f>IFERROR(VLOOKUP(B16,AthListWomen[],1,FALSE),0)</f>
        <v>67578</v>
      </c>
      <c r="O16" s="18">
        <f t="shared" si="0"/>
        <v>14</v>
      </c>
    </row>
    <row r="17" spans="1:15" x14ac:dyDescent="0.25">
      <c r="A17">
        <v>15</v>
      </c>
      <c r="B17">
        <v>69314</v>
      </c>
      <c r="C17">
        <v>10</v>
      </c>
      <c r="D17" t="s">
        <v>110</v>
      </c>
      <c r="E17" t="s">
        <v>29</v>
      </c>
      <c r="F17">
        <v>99</v>
      </c>
      <c r="G17" t="s">
        <v>12</v>
      </c>
      <c r="H17">
        <v>49.99</v>
      </c>
      <c r="I17">
        <v>52.83</v>
      </c>
      <c r="J17" s="1"/>
      <c r="K17" s="18">
        <v>75</v>
      </c>
      <c r="N17" s="18">
        <f>IFERROR(VLOOKUP(B17,AthListWomen[],1,FALSE),0)</f>
        <v>69314</v>
      </c>
      <c r="O17" s="18">
        <f t="shared" si="0"/>
        <v>15</v>
      </c>
    </row>
    <row r="18" spans="1:15" x14ac:dyDescent="0.25">
      <c r="A18">
        <v>16</v>
      </c>
      <c r="B18">
        <v>65336</v>
      </c>
      <c r="C18">
        <v>34</v>
      </c>
      <c r="D18" t="s">
        <v>140</v>
      </c>
      <c r="E18" t="s">
        <v>113</v>
      </c>
      <c r="F18">
        <v>99</v>
      </c>
      <c r="G18" t="s">
        <v>12</v>
      </c>
      <c r="H18">
        <v>52.71</v>
      </c>
      <c r="I18">
        <v>52.62</v>
      </c>
      <c r="J18" s="1"/>
      <c r="K18" s="18">
        <v>94.41</v>
      </c>
      <c r="N18" s="18">
        <f>IFERROR(VLOOKUP(B18,AthListWomen[],1,FALSE),0)</f>
        <v>65336</v>
      </c>
      <c r="O18" s="18">
        <f t="shared" si="0"/>
        <v>16</v>
      </c>
    </row>
    <row r="19" spans="1:15" x14ac:dyDescent="0.25">
      <c r="A19">
        <v>17</v>
      </c>
      <c r="B19">
        <v>67229</v>
      </c>
      <c r="C19">
        <v>7</v>
      </c>
      <c r="D19" t="s">
        <v>105</v>
      </c>
      <c r="E19" t="s">
        <v>14</v>
      </c>
      <c r="F19">
        <v>99</v>
      </c>
      <c r="G19" t="s">
        <v>12</v>
      </c>
      <c r="H19">
        <v>46.86</v>
      </c>
      <c r="I19" s="1">
        <v>6.9652777777777768E-4</v>
      </c>
      <c r="J19" s="1"/>
      <c r="K19" s="18">
        <v>107.63</v>
      </c>
      <c r="N19" s="18">
        <f>IFERROR(VLOOKUP(B19,AthListWomen[],1,FALSE),0)</f>
        <v>67229</v>
      </c>
      <c r="O19" s="18">
        <f t="shared" si="0"/>
        <v>17</v>
      </c>
    </row>
    <row r="20" spans="1:15" x14ac:dyDescent="0.25">
      <c r="A20">
        <v>18</v>
      </c>
      <c r="B20">
        <v>66954</v>
      </c>
      <c r="C20">
        <v>39</v>
      </c>
      <c r="D20" t="s">
        <v>134</v>
      </c>
      <c r="E20" t="s">
        <v>16</v>
      </c>
      <c r="F20">
        <v>0</v>
      </c>
      <c r="G20" t="s">
        <v>12</v>
      </c>
      <c r="H20">
        <v>53.09</v>
      </c>
      <c r="I20">
        <v>54.28</v>
      </c>
      <c r="J20" s="1"/>
      <c r="K20" s="18">
        <v>110.18</v>
      </c>
      <c r="N20" s="18">
        <f>IFERROR(VLOOKUP(B20,AthListWomen[],1,FALSE),0)</f>
        <v>66954</v>
      </c>
      <c r="O20" s="18">
        <f t="shared" si="0"/>
        <v>18</v>
      </c>
    </row>
    <row r="21" spans="1:15" x14ac:dyDescent="0.25">
      <c r="A21">
        <v>19</v>
      </c>
      <c r="B21">
        <v>65947</v>
      </c>
      <c r="C21">
        <v>29</v>
      </c>
      <c r="D21" t="s">
        <v>118</v>
      </c>
      <c r="E21" t="s">
        <v>22</v>
      </c>
      <c r="F21">
        <v>99</v>
      </c>
      <c r="G21" t="s">
        <v>12</v>
      </c>
      <c r="H21">
        <v>52.79</v>
      </c>
      <c r="I21">
        <v>55.62</v>
      </c>
      <c r="J21" s="1"/>
      <c r="K21" s="18">
        <v>118.22</v>
      </c>
      <c r="N21" s="18">
        <f>IFERROR(VLOOKUP(B21,AthListWomen[],1,FALSE),0)</f>
        <v>65947</v>
      </c>
      <c r="O21" s="18">
        <f t="shared" si="0"/>
        <v>19</v>
      </c>
    </row>
    <row r="22" spans="1:15" x14ac:dyDescent="0.25">
      <c r="A22">
        <v>20</v>
      </c>
      <c r="B22">
        <v>65072</v>
      </c>
      <c r="C22">
        <v>45</v>
      </c>
      <c r="D22" t="s">
        <v>138</v>
      </c>
      <c r="E22" t="s">
        <v>33</v>
      </c>
      <c r="F22">
        <v>0</v>
      </c>
      <c r="G22" t="s">
        <v>12</v>
      </c>
      <c r="H22">
        <v>54.31</v>
      </c>
      <c r="I22">
        <v>54.73</v>
      </c>
      <c r="J22" s="1"/>
      <c r="K22" s="18">
        <v>123.09</v>
      </c>
      <c r="N22" s="18">
        <f>IFERROR(VLOOKUP(B22,AthListWomen[],1,FALSE),0)</f>
        <v>65072</v>
      </c>
      <c r="O22" s="18">
        <f t="shared" si="0"/>
        <v>20</v>
      </c>
    </row>
    <row r="23" spans="1:15" x14ac:dyDescent="0.25">
      <c r="A23">
        <v>21</v>
      </c>
      <c r="B23">
        <v>70993</v>
      </c>
      <c r="C23">
        <v>44</v>
      </c>
      <c r="D23" t="s">
        <v>141</v>
      </c>
      <c r="E23" t="s">
        <v>40</v>
      </c>
      <c r="F23">
        <v>0</v>
      </c>
      <c r="G23" t="s">
        <v>12</v>
      </c>
      <c r="H23">
        <v>53.92</v>
      </c>
      <c r="I23">
        <v>55.18</v>
      </c>
      <c r="J23" s="1"/>
      <c r="K23" s="18">
        <v>123.56</v>
      </c>
      <c r="N23" s="18">
        <f>IFERROR(VLOOKUP(B23,AthListWomen[],1,FALSE),0)</f>
        <v>70993</v>
      </c>
      <c r="O23" s="18">
        <f t="shared" si="0"/>
        <v>21</v>
      </c>
    </row>
    <row r="24" spans="1:15" x14ac:dyDescent="0.25">
      <c r="A24">
        <v>22</v>
      </c>
      <c r="B24">
        <v>65533</v>
      </c>
      <c r="C24">
        <v>38</v>
      </c>
      <c r="D24" t="s">
        <v>133</v>
      </c>
      <c r="E24" t="s">
        <v>14</v>
      </c>
      <c r="F24">
        <v>99</v>
      </c>
      <c r="G24" t="s">
        <v>12</v>
      </c>
      <c r="H24">
        <v>53.21</v>
      </c>
      <c r="I24">
        <v>56.41</v>
      </c>
      <c r="J24" s="1"/>
      <c r="K24" s="18">
        <v>127.58</v>
      </c>
      <c r="N24" s="18">
        <f>IFERROR(VLOOKUP(B24,AthListWomen[],1,FALSE),0)</f>
        <v>65533</v>
      </c>
      <c r="O24" s="18">
        <f t="shared" si="0"/>
        <v>22</v>
      </c>
    </row>
    <row r="25" spans="1:15" x14ac:dyDescent="0.25">
      <c r="A25">
        <v>23</v>
      </c>
      <c r="B25">
        <v>73438</v>
      </c>
      <c r="C25">
        <v>46</v>
      </c>
      <c r="D25" t="s">
        <v>143</v>
      </c>
      <c r="E25" t="s">
        <v>25</v>
      </c>
      <c r="F25">
        <v>99</v>
      </c>
      <c r="G25" t="s">
        <v>12</v>
      </c>
      <c r="H25">
        <v>55.24</v>
      </c>
      <c r="I25">
        <v>56.03</v>
      </c>
      <c r="J25" s="1"/>
      <c r="K25" s="18">
        <v>140.34</v>
      </c>
      <c r="N25" s="18">
        <f>IFERROR(VLOOKUP(B25,AthListWomen[],1,FALSE),0)</f>
        <v>73438</v>
      </c>
      <c r="O25" s="18">
        <f t="shared" si="0"/>
        <v>23</v>
      </c>
    </row>
    <row r="26" spans="1:15" x14ac:dyDescent="0.25">
      <c r="A26">
        <v>24</v>
      </c>
      <c r="B26">
        <v>72829</v>
      </c>
      <c r="C26">
        <v>27</v>
      </c>
      <c r="D26" t="s">
        <v>147</v>
      </c>
      <c r="E26" t="s">
        <v>148</v>
      </c>
      <c r="F26">
        <v>98</v>
      </c>
      <c r="G26" t="s">
        <v>43</v>
      </c>
      <c r="H26">
        <v>55.48</v>
      </c>
      <c r="I26">
        <v>56.83</v>
      </c>
      <c r="J26" s="1"/>
      <c r="K26" s="18">
        <v>148.38</v>
      </c>
      <c r="N26" s="18">
        <f>IFERROR(VLOOKUP(B26,AthListWomen[],1,FALSE),0)</f>
        <v>0</v>
      </c>
      <c r="O26" s="18">
        <f t="shared" si="0"/>
        <v>23</v>
      </c>
    </row>
    <row r="27" spans="1:15" x14ac:dyDescent="0.25">
      <c r="A27">
        <v>25</v>
      </c>
      <c r="B27">
        <v>70406</v>
      </c>
      <c r="C27">
        <v>50</v>
      </c>
      <c r="D27" t="s">
        <v>146</v>
      </c>
      <c r="E27" t="s">
        <v>33</v>
      </c>
      <c r="F27">
        <v>99</v>
      </c>
      <c r="G27" t="s">
        <v>12</v>
      </c>
      <c r="H27">
        <v>55.73</v>
      </c>
      <c r="I27">
        <v>56.71</v>
      </c>
      <c r="J27" s="1"/>
      <c r="K27" s="18">
        <v>149.38</v>
      </c>
      <c r="N27" s="18">
        <f>IFERROR(VLOOKUP(B27,AthListWomen[],1,FALSE),0)</f>
        <v>70406</v>
      </c>
      <c r="O27" s="18">
        <f t="shared" si="0"/>
        <v>24</v>
      </c>
    </row>
    <row r="28" spans="1:15" x14ac:dyDescent="0.25">
      <c r="A28">
        <v>26</v>
      </c>
      <c r="B28">
        <v>66009</v>
      </c>
      <c r="C28">
        <v>32</v>
      </c>
      <c r="D28" t="s">
        <v>614</v>
      </c>
      <c r="E28" t="s">
        <v>22</v>
      </c>
      <c r="F28">
        <v>99</v>
      </c>
      <c r="G28" t="s">
        <v>12</v>
      </c>
      <c r="H28">
        <v>55.91</v>
      </c>
      <c r="I28">
        <v>57.41</v>
      </c>
      <c r="J28" s="1"/>
      <c r="K28" s="18">
        <v>156.19</v>
      </c>
      <c r="N28" s="18">
        <f>IFERROR(VLOOKUP(B28,AthListWomen[],1,FALSE),0)</f>
        <v>66009</v>
      </c>
      <c r="O28" s="18">
        <f t="shared" si="0"/>
        <v>25</v>
      </c>
    </row>
    <row r="29" spans="1:15" x14ac:dyDescent="0.25">
      <c r="A29">
        <v>27</v>
      </c>
      <c r="B29">
        <v>79003</v>
      </c>
      <c r="C29">
        <v>42</v>
      </c>
      <c r="D29" t="s">
        <v>153</v>
      </c>
      <c r="E29" t="s">
        <v>148</v>
      </c>
      <c r="F29">
        <v>0</v>
      </c>
      <c r="G29" t="s">
        <v>12</v>
      </c>
      <c r="H29">
        <v>56.52</v>
      </c>
      <c r="I29">
        <v>57.48</v>
      </c>
      <c r="J29" s="1"/>
      <c r="K29" s="18">
        <v>161.44</v>
      </c>
      <c r="N29" s="18">
        <f>IFERROR(VLOOKUP(B29,AthListWomen[],1,FALSE),0)</f>
        <v>0</v>
      </c>
      <c r="O29" s="18">
        <f t="shared" si="0"/>
        <v>25</v>
      </c>
    </row>
    <row r="30" spans="1:15" x14ac:dyDescent="0.25">
      <c r="A30">
        <v>28</v>
      </c>
      <c r="B30">
        <v>65927</v>
      </c>
      <c r="C30">
        <v>49</v>
      </c>
      <c r="D30" t="s">
        <v>610</v>
      </c>
      <c r="E30" t="s">
        <v>27</v>
      </c>
      <c r="F30">
        <v>99</v>
      </c>
      <c r="G30" t="s">
        <v>12</v>
      </c>
      <c r="H30">
        <v>57.53</v>
      </c>
      <c r="I30">
        <v>59.63</v>
      </c>
      <c r="J30" s="1"/>
      <c r="K30" s="18">
        <v>185.88</v>
      </c>
      <c r="N30" s="18">
        <f>IFERROR(VLOOKUP(B30,AthListWomen[],1,FALSE),0)</f>
        <v>65927</v>
      </c>
      <c r="O30" s="18">
        <f t="shared" si="0"/>
        <v>26</v>
      </c>
    </row>
    <row r="31" spans="1:15" x14ac:dyDescent="0.25">
      <c r="A31">
        <v>29</v>
      </c>
      <c r="B31">
        <v>69771</v>
      </c>
      <c r="C31">
        <v>51</v>
      </c>
      <c r="D31" t="s">
        <v>149</v>
      </c>
      <c r="E31" t="s">
        <v>40</v>
      </c>
      <c r="F31">
        <v>0</v>
      </c>
      <c r="G31" t="s">
        <v>12</v>
      </c>
      <c r="H31">
        <v>57.99</v>
      </c>
      <c r="I31">
        <v>59.55</v>
      </c>
      <c r="J31" s="1"/>
      <c r="K31" s="18">
        <v>188.81</v>
      </c>
      <c r="N31" s="18">
        <f>IFERROR(VLOOKUP(B31,AthListWomen[],1,FALSE),0)</f>
        <v>69771</v>
      </c>
      <c r="O31" s="18">
        <f t="shared" si="0"/>
        <v>27</v>
      </c>
    </row>
    <row r="32" spans="1:15" x14ac:dyDescent="0.25">
      <c r="A32">
        <v>999</v>
      </c>
      <c r="B32">
        <v>67174</v>
      </c>
      <c r="C32">
        <v>1</v>
      </c>
      <c r="D32" t="s">
        <v>101</v>
      </c>
      <c r="E32" t="s">
        <v>76</v>
      </c>
      <c r="F32">
        <v>99</v>
      </c>
      <c r="G32" t="s">
        <v>12</v>
      </c>
      <c r="H32" t="s">
        <v>67</v>
      </c>
      <c r="I32" t="s">
        <v>67</v>
      </c>
      <c r="K32" s="18">
        <v>0</v>
      </c>
      <c r="N32" s="18">
        <f>IFERROR(VLOOKUP(B32,AthListWomen[],1,FALSE),0)</f>
        <v>67174</v>
      </c>
      <c r="O32" s="18">
        <f t="shared" si="0"/>
        <v>0</v>
      </c>
    </row>
    <row r="33" spans="1:15" x14ac:dyDescent="0.25">
      <c r="A33">
        <v>999</v>
      </c>
      <c r="B33">
        <v>78054</v>
      </c>
      <c r="C33">
        <v>40</v>
      </c>
      <c r="D33" t="s">
        <v>158</v>
      </c>
      <c r="E33" t="s">
        <v>16</v>
      </c>
      <c r="F33">
        <v>99</v>
      </c>
      <c r="G33" t="s">
        <v>12</v>
      </c>
      <c r="H33" t="s">
        <v>67</v>
      </c>
      <c r="I33" t="s">
        <v>67</v>
      </c>
      <c r="K33" s="18">
        <v>0</v>
      </c>
      <c r="N33" s="18">
        <f>IFERROR(VLOOKUP(B33,AthListWomen[],1,FALSE),0)</f>
        <v>78054</v>
      </c>
      <c r="O33" s="18">
        <f t="shared" si="0"/>
        <v>0</v>
      </c>
    </row>
    <row r="34" spans="1:15" x14ac:dyDescent="0.25">
      <c r="A34">
        <v>999</v>
      </c>
      <c r="B34">
        <v>65043</v>
      </c>
      <c r="C34">
        <v>17</v>
      </c>
      <c r="D34" t="s">
        <v>130</v>
      </c>
      <c r="E34" t="s">
        <v>113</v>
      </c>
      <c r="F34">
        <v>99</v>
      </c>
      <c r="G34" t="s">
        <v>12</v>
      </c>
      <c r="H34" t="s">
        <v>66</v>
      </c>
      <c r="I34">
        <v>51.89</v>
      </c>
      <c r="K34" s="18">
        <v>0</v>
      </c>
      <c r="N34" s="18">
        <f>IFERROR(VLOOKUP(B34,AthListWomen[],1,FALSE),0)</f>
        <v>65043</v>
      </c>
      <c r="O34" s="18">
        <f t="shared" si="0"/>
        <v>0</v>
      </c>
    </row>
    <row r="35" spans="1:15" x14ac:dyDescent="0.25">
      <c r="A35">
        <v>999</v>
      </c>
      <c r="B35">
        <v>64984</v>
      </c>
      <c r="C35">
        <v>25</v>
      </c>
      <c r="D35" t="s">
        <v>122</v>
      </c>
      <c r="E35" t="s">
        <v>14</v>
      </c>
      <c r="F35">
        <v>0</v>
      </c>
      <c r="G35" t="s">
        <v>12</v>
      </c>
      <c r="H35" t="s">
        <v>66</v>
      </c>
      <c r="I35" t="s">
        <v>66</v>
      </c>
      <c r="K35" s="18">
        <v>0</v>
      </c>
      <c r="N35" s="18">
        <f>IFERROR(VLOOKUP(B35,AthListWomen[],1,FALSE),0)</f>
        <v>64984</v>
      </c>
      <c r="O35" s="18">
        <f t="shared" si="0"/>
        <v>0</v>
      </c>
    </row>
    <row r="36" spans="1:15" x14ac:dyDescent="0.25">
      <c r="A36">
        <v>999</v>
      </c>
      <c r="B36">
        <v>67228</v>
      </c>
      <c r="C36">
        <v>41</v>
      </c>
      <c r="D36" t="s">
        <v>127</v>
      </c>
      <c r="E36" t="s">
        <v>37</v>
      </c>
      <c r="F36">
        <v>0</v>
      </c>
      <c r="G36" t="s">
        <v>12</v>
      </c>
      <c r="H36" t="s">
        <v>66</v>
      </c>
      <c r="I36">
        <v>58.68</v>
      </c>
      <c r="K36" s="18">
        <v>0</v>
      </c>
      <c r="N36" s="18">
        <f>IFERROR(VLOOKUP(B36,AthListWomen[],1,FALSE),0)</f>
        <v>67228</v>
      </c>
      <c r="O36" s="18">
        <f t="shared" si="0"/>
        <v>0</v>
      </c>
    </row>
    <row r="37" spans="1:15" x14ac:dyDescent="0.25">
      <c r="A37">
        <v>999</v>
      </c>
      <c r="B37">
        <v>72124</v>
      </c>
      <c r="C37">
        <v>47</v>
      </c>
      <c r="D37" t="s">
        <v>159</v>
      </c>
      <c r="E37" t="s">
        <v>33</v>
      </c>
      <c r="F37">
        <v>99</v>
      </c>
      <c r="G37" t="s">
        <v>12</v>
      </c>
      <c r="H37" t="s">
        <v>66</v>
      </c>
      <c r="I37">
        <v>54.36</v>
      </c>
      <c r="K37" s="18">
        <v>0</v>
      </c>
      <c r="N37" s="18">
        <f>IFERROR(VLOOKUP(B37,AthListWomen[],1,FALSE),0)</f>
        <v>72124</v>
      </c>
      <c r="O37" s="18">
        <f t="shared" si="0"/>
        <v>0</v>
      </c>
    </row>
    <row r="38" spans="1:15" x14ac:dyDescent="0.25">
      <c r="A38">
        <v>999</v>
      </c>
      <c r="B38">
        <v>74210</v>
      </c>
      <c r="C38">
        <v>48</v>
      </c>
      <c r="D38" t="s">
        <v>154</v>
      </c>
      <c r="E38" t="s">
        <v>40</v>
      </c>
      <c r="F38">
        <v>0</v>
      </c>
      <c r="G38" t="s">
        <v>12</v>
      </c>
      <c r="H38" t="s">
        <v>66</v>
      </c>
      <c r="I38">
        <v>54.74</v>
      </c>
      <c r="K38" s="18">
        <v>0</v>
      </c>
      <c r="N38" s="18">
        <f>IFERROR(VLOOKUP(B38,AthListWomen[],1,FALSE),0)</f>
        <v>74210</v>
      </c>
      <c r="O38" s="18">
        <f t="shared" si="0"/>
        <v>0</v>
      </c>
    </row>
    <row r="39" spans="1:15" x14ac:dyDescent="0.25">
      <c r="A39">
        <v>999</v>
      </c>
      <c r="B39">
        <v>67207</v>
      </c>
      <c r="C39">
        <v>52</v>
      </c>
      <c r="D39" t="s">
        <v>150</v>
      </c>
      <c r="E39" t="s">
        <v>37</v>
      </c>
      <c r="F39">
        <v>0</v>
      </c>
      <c r="G39" t="s">
        <v>12</v>
      </c>
      <c r="H39" t="s">
        <v>66</v>
      </c>
      <c r="I39" s="1">
        <v>7.1111111111111115E-4</v>
      </c>
      <c r="K39" s="18">
        <v>0</v>
      </c>
      <c r="N39" s="18">
        <f>IFERROR(VLOOKUP(B39,AthListWomen[],1,FALSE),0)</f>
        <v>67207</v>
      </c>
      <c r="O39" s="18">
        <f t="shared" si="0"/>
        <v>0</v>
      </c>
    </row>
    <row r="40" spans="1:15" x14ac:dyDescent="0.25">
      <c r="A40">
        <v>999</v>
      </c>
      <c r="B40">
        <v>66876</v>
      </c>
      <c r="C40">
        <v>4</v>
      </c>
      <c r="D40" t="s">
        <v>103</v>
      </c>
      <c r="E40" t="s">
        <v>40</v>
      </c>
      <c r="F40">
        <v>0</v>
      </c>
      <c r="G40" t="s">
        <v>12</v>
      </c>
      <c r="H40">
        <v>46.33</v>
      </c>
      <c r="I40" t="s">
        <v>66</v>
      </c>
      <c r="K40" s="18">
        <v>0</v>
      </c>
      <c r="N40" s="18">
        <f>IFERROR(VLOOKUP(B40,AthListWomen[],1,FALSE),0)</f>
        <v>66876</v>
      </c>
      <c r="O40" s="18">
        <f t="shared" si="0"/>
        <v>0</v>
      </c>
    </row>
    <row r="41" spans="1:15" x14ac:dyDescent="0.25">
      <c r="A41">
        <v>999</v>
      </c>
      <c r="B41">
        <v>65802</v>
      </c>
      <c r="C41">
        <v>14</v>
      </c>
      <c r="D41" t="s">
        <v>106</v>
      </c>
      <c r="E41" t="s">
        <v>29</v>
      </c>
      <c r="F41">
        <v>99</v>
      </c>
      <c r="G41" t="s">
        <v>12</v>
      </c>
      <c r="H41">
        <v>46.3</v>
      </c>
      <c r="I41" t="s">
        <v>66</v>
      </c>
      <c r="K41" s="18">
        <v>0</v>
      </c>
      <c r="N41" s="18">
        <f>IFERROR(VLOOKUP(B41,AthListWomen[],1,FALSE),0)</f>
        <v>65802</v>
      </c>
      <c r="O41" s="18">
        <f t="shared" si="0"/>
        <v>0</v>
      </c>
    </row>
    <row r="42" spans="1:15" x14ac:dyDescent="0.25">
      <c r="A42">
        <v>999</v>
      </c>
      <c r="B42">
        <v>65210</v>
      </c>
      <c r="C42">
        <v>15</v>
      </c>
      <c r="D42" t="s">
        <v>107</v>
      </c>
      <c r="E42" t="s">
        <v>14</v>
      </c>
      <c r="F42">
        <v>99</v>
      </c>
      <c r="G42" t="s">
        <v>12</v>
      </c>
      <c r="H42">
        <v>47.08</v>
      </c>
      <c r="I42" t="s">
        <v>66</v>
      </c>
      <c r="K42" s="18">
        <v>0</v>
      </c>
      <c r="N42" s="18">
        <f>IFERROR(VLOOKUP(B42,AthListWomen[],1,FALSE),0)</f>
        <v>65210</v>
      </c>
      <c r="O42" s="18">
        <f t="shared" si="0"/>
        <v>0</v>
      </c>
    </row>
    <row r="43" spans="1:15" x14ac:dyDescent="0.25">
      <c r="A43">
        <v>999</v>
      </c>
      <c r="B43">
        <v>65208</v>
      </c>
      <c r="C43">
        <v>5</v>
      </c>
      <c r="D43" t="s">
        <v>156</v>
      </c>
      <c r="E43" t="s">
        <v>33</v>
      </c>
      <c r="F43">
        <v>99</v>
      </c>
      <c r="G43" t="s">
        <v>12</v>
      </c>
      <c r="H43">
        <v>46.66</v>
      </c>
      <c r="I43" t="s">
        <v>66</v>
      </c>
      <c r="K43" s="18">
        <v>0</v>
      </c>
      <c r="N43" s="18">
        <f>IFERROR(VLOOKUP(B43,AthListWomen[],1,FALSE),0)</f>
        <v>65208</v>
      </c>
      <c r="O43" s="18">
        <f t="shared" si="0"/>
        <v>0</v>
      </c>
    </row>
    <row r="44" spans="1:15" x14ac:dyDescent="0.25">
      <c r="A44">
        <v>999</v>
      </c>
      <c r="B44">
        <v>69913</v>
      </c>
      <c r="C44">
        <v>2</v>
      </c>
      <c r="D44" t="s">
        <v>131</v>
      </c>
      <c r="E44" t="s">
        <v>14</v>
      </c>
      <c r="F44">
        <v>99</v>
      </c>
      <c r="G44" t="s">
        <v>12</v>
      </c>
      <c r="H44">
        <v>49.03</v>
      </c>
      <c r="I44" t="s">
        <v>66</v>
      </c>
      <c r="K44" s="18">
        <v>0</v>
      </c>
      <c r="N44" s="18">
        <f>IFERROR(VLOOKUP(B44,AthListWomen[],1,FALSE),0)</f>
        <v>69913</v>
      </c>
      <c r="O44" s="18">
        <f t="shared" si="0"/>
        <v>0</v>
      </c>
    </row>
    <row r="45" spans="1:15" x14ac:dyDescent="0.25">
      <c r="A45">
        <v>999</v>
      </c>
      <c r="B45">
        <v>69967</v>
      </c>
      <c r="C45">
        <v>20</v>
      </c>
      <c r="D45" t="s">
        <v>123</v>
      </c>
      <c r="E45" t="s">
        <v>14</v>
      </c>
      <c r="F45">
        <v>99</v>
      </c>
      <c r="G45" t="s">
        <v>12</v>
      </c>
      <c r="H45">
        <v>50.43</v>
      </c>
      <c r="I45" t="s">
        <v>66</v>
      </c>
      <c r="K45" s="18">
        <v>0</v>
      </c>
      <c r="N45" s="18">
        <f>IFERROR(VLOOKUP(B45,AthListWomen[],1,FALSE),0)</f>
        <v>69967</v>
      </c>
      <c r="O45" s="18">
        <f t="shared" si="0"/>
        <v>0</v>
      </c>
    </row>
    <row r="46" spans="1:15" x14ac:dyDescent="0.25">
      <c r="A46">
        <v>999</v>
      </c>
      <c r="B46">
        <v>70393</v>
      </c>
      <c r="C46">
        <v>21</v>
      </c>
      <c r="D46" t="s">
        <v>135</v>
      </c>
      <c r="E46" t="s">
        <v>16</v>
      </c>
      <c r="F46">
        <v>99</v>
      </c>
      <c r="G46" t="s">
        <v>12</v>
      </c>
      <c r="H46">
        <v>47.88</v>
      </c>
      <c r="I46" t="s">
        <v>66</v>
      </c>
      <c r="K46" s="18">
        <v>0</v>
      </c>
      <c r="N46" s="18">
        <f>IFERROR(VLOOKUP(B46,AthListWomen[],1,FALSE),0)</f>
        <v>70393</v>
      </c>
      <c r="O46" s="18">
        <f t="shared" si="0"/>
        <v>0</v>
      </c>
    </row>
    <row r="47" spans="1:15" x14ac:dyDescent="0.25">
      <c r="A47">
        <v>999</v>
      </c>
      <c r="B47">
        <v>70236</v>
      </c>
      <c r="C47">
        <v>23</v>
      </c>
      <c r="D47" t="s">
        <v>157</v>
      </c>
      <c r="E47" t="s">
        <v>16</v>
      </c>
      <c r="F47">
        <v>0</v>
      </c>
      <c r="G47" t="s">
        <v>12</v>
      </c>
      <c r="H47">
        <v>49.78</v>
      </c>
      <c r="I47" t="s">
        <v>66</v>
      </c>
      <c r="K47" s="18">
        <v>0</v>
      </c>
      <c r="N47" s="18">
        <f>IFERROR(VLOOKUP(B47,AthListWomen[],1,FALSE),0)</f>
        <v>70236</v>
      </c>
      <c r="O47" s="18">
        <f t="shared" si="0"/>
        <v>0</v>
      </c>
    </row>
    <row r="48" spans="1:15" x14ac:dyDescent="0.25">
      <c r="A48">
        <v>999</v>
      </c>
      <c r="B48">
        <v>65243</v>
      </c>
      <c r="C48">
        <v>28</v>
      </c>
      <c r="D48" t="s">
        <v>124</v>
      </c>
      <c r="E48" t="s">
        <v>84</v>
      </c>
      <c r="F48">
        <v>0</v>
      </c>
      <c r="G48" t="s">
        <v>12</v>
      </c>
      <c r="H48">
        <v>53.46</v>
      </c>
      <c r="I48" t="s">
        <v>66</v>
      </c>
      <c r="K48" s="18">
        <v>0</v>
      </c>
      <c r="N48" s="18">
        <f>IFERROR(VLOOKUP(B48,AthListWomen[],1,FALSE),0)</f>
        <v>65243</v>
      </c>
      <c r="O48" s="18">
        <f t="shared" si="0"/>
        <v>0</v>
      </c>
    </row>
    <row r="49" spans="1:15" x14ac:dyDescent="0.25">
      <c r="A49">
        <v>999</v>
      </c>
      <c r="B49">
        <v>65467</v>
      </c>
      <c r="C49">
        <v>30</v>
      </c>
      <c r="D49" t="s">
        <v>126</v>
      </c>
      <c r="E49" t="s">
        <v>40</v>
      </c>
      <c r="F49">
        <v>0</v>
      </c>
      <c r="G49" t="s">
        <v>12</v>
      </c>
      <c r="H49">
        <v>50.83</v>
      </c>
      <c r="I49" t="s">
        <v>66</v>
      </c>
      <c r="K49" s="18">
        <v>0</v>
      </c>
      <c r="N49" s="18">
        <f>IFERROR(VLOOKUP(B49,AthListWomen[],1,FALSE),0)</f>
        <v>65467</v>
      </c>
      <c r="O49" s="18">
        <f t="shared" si="0"/>
        <v>0</v>
      </c>
    </row>
    <row r="50" spans="1:15" x14ac:dyDescent="0.25">
      <c r="A50">
        <v>999</v>
      </c>
      <c r="B50">
        <v>67150</v>
      </c>
      <c r="C50">
        <v>33</v>
      </c>
      <c r="D50" t="s">
        <v>161</v>
      </c>
      <c r="E50" t="s">
        <v>25</v>
      </c>
      <c r="F50">
        <v>0</v>
      </c>
      <c r="G50" t="s">
        <v>12</v>
      </c>
      <c r="H50">
        <v>47.9</v>
      </c>
      <c r="I50" t="s">
        <v>66</v>
      </c>
      <c r="K50" s="18">
        <v>0</v>
      </c>
      <c r="N50" s="18">
        <f>IFERROR(VLOOKUP(B50,AthListWomen[],1,FALSE),0)</f>
        <v>67150</v>
      </c>
      <c r="O50" s="18">
        <f t="shared" si="0"/>
        <v>0</v>
      </c>
    </row>
    <row r="51" spans="1:15" x14ac:dyDescent="0.25">
      <c r="A51">
        <v>999</v>
      </c>
      <c r="B51">
        <v>65855</v>
      </c>
      <c r="C51">
        <v>35</v>
      </c>
      <c r="D51" t="s">
        <v>152</v>
      </c>
      <c r="E51" t="s">
        <v>22</v>
      </c>
      <c r="F51">
        <v>99</v>
      </c>
      <c r="G51" t="s">
        <v>12</v>
      </c>
      <c r="H51">
        <v>53.17</v>
      </c>
      <c r="I51" t="s">
        <v>66</v>
      </c>
      <c r="K51" s="18">
        <v>0</v>
      </c>
      <c r="N51" s="18">
        <f>IFERROR(VLOOKUP(B51,AthListWomen[],1,FALSE),0)</f>
        <v>65855</v>
      </c>
      <c r="O51" s="18">
        <f t="shared" si="0"/>
        <v>0</v>
      </c>
    </row>
    <row r="52" spans="1:15" x14ac:dyDescent="0.25">
      <c r="A52">
        <v>999</v>
      </c>
      <c r="B52">
        <v>66910</v>
      </c>
      <c r="C52">
        <v>37</v>
      </c>
      <c r="D52" t="s">
        <v>136</v>
      </c>
      <c r="E52" t="s">
        <v>40</v>
      </c>
      <c r="F52">
        <v>0</v>
      </c>
      <c r="G52" t="s">
        <v>12</v>
      </c>
      <c r="H52">
        <v>50.13</v>
      </c>
      <c r="I52" t="s">
        <v>66</v>
      </c>
      <c r="K52" s="18">
        <v>0</v>
      </c>
      <c r="N52" s="18">
        <f>IFERROR(VLOOKUP(B52,AthListWomen[],1,FALSE),0)</f>
        <v>66910</v>
      </c>
      <c r="O52" s="18">
        <f t="shared" si="0"/>
        <v>0</v>
      </c>
    </row>
    <row r="53" spans="1:15" x14ac:dyDescent="0.25">
      <c r="A53">
        <v>999</v>
      </c>
      <c r="B53">
        <v>81597</v>
      </c>
      <c r="C53">
        <v>31</v>
      </c>
      <c r="D53" t="s">
        <v>121</v>
      </c>
      <c r="E53" t="s">
        <v>29</v>
      </c>
      <c r="F53">
        <v>99</v>
      </c>
      <c r="G53" t="s">
        <v>12</v>
      </c>
      <c r="H53">
        <v>48.94</v>
      </c>
      <c r="I53" t="s">
        <v>618</v>
      </c>
      <c r="K53" s="18">
        <v>0</v>
      </c>
      <c r="N53" s="18">
        <f>IFERROR(VLOOKUP(B53,AthListWomen[],1,FALSE),0)</f>
        <v>81597</v>
      </c>
      <c r="O53" s="18">
        <f t="shared" si="0"/>
        <v>0</v>
      </c>
    </row>
    <row r="54" spans="1:15" x14ac:dyDescent="0.25">
      <c r="A54">
        <v>999</v>
      </c>
      <c r="B54">
        <v>66984</v>
      </c>
      <c r="C54">
        <v>43</v>
      </c>
      <c r="D54" t="s">
        <v>139</v>
      </c>
      <c r="E54" t="s">
        <v>33</v>
      </c>
      <c r="F54">
        <v>0</v>
      </c>
      <c r="G54" t="s">
        <v>12</v>
      </c>
      <c r="H54">
        <v>52.81</v>
      </c>
      <c r="I54" t="s">
        <v>609</v>
      </c>
      <c r="K54" s="18">
        <v>0</v>
      </c>
      <c r="N54" s="18">
        <f>IFERROR(VLOOKUP(B54,AthListWomen[],1,FALSE),0)</f>
        <v>66984</v>
      </c>
      <c r="O54" s="18">
        <f t="shared" si="0"/>
        <v>0</v>
      </c>
    </row>
    <row r="55" spans="1:15" x14ac:dyDescent="0.25">
      <c r="A55" s="18">
        <v>999</v>
      </c>
      <c r="B55" s="18">
        <v>67107</v>
      </c>
      <c r="C55" s="18">
        <v>53</v>
      </c>
      <c r="D55" s="18" t="s">
        <v>160</v>
      </c>
      <c r="E55" s="18" t="s">
        <v>37</v>
      </c>
      <c r="F55" s="18">
        <v>0</v>
      </c>
      <c r="G55" s="18" t="s">
        <v>12</v>
      </c>
      <c r="H55" s="18">
        <v>59.04</v>
      </c>
      <c r="I55" s="18" t="s">
        <v>619</v>
      </c>
      <c r="J55" s="18"/>
      <c r="K55" s="18">
        <v>0</v>
      </c>
      <c r="N55" s="18">
        <f>IFERROR(VLOOKUP(#REF!,AthListWomen[],1,FALSE),0)</f>
        <v>0</v>
      </c>
      <c r="O55" s="18">
        <f>IF(N55&gt;0,IF(#REF!&gt;0,IF(#REF!&lt;999,IF(#REF!=A54,IF(N54&gt;0,O54,O54+1),IF(A54=A53,O54+2,O54+1)),0),O54),O54)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IF(N56&gt;0,IF(#REF!&gt;0,IF(#REF!&lt;999,IF(#REF!=#REF!,IF(N55&gt;0,O55,O55+1),IF(#REF!=A54,O55+2,O55+1)),0),O55),O55)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D15" sqref="D15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67237</v>
      </c>
      <c r="C3">
        <v>13</v>
      </c>
      <c r="D3" t="s">
        <v>91</v>
      </c>
      <c r="E3" t="s">
        <v>16</v>
      </c>
      <c r="F3">
        <v>99</v>
      </c>
      <c r="G3" t="s">
        <v>12</v>
      </c>
      <c r="H3">
        <v>47.12</v>
      </c>
      <c r="K3" s="18">
        <v>0</v>
      </c>
      <c r="N3" s="18">
        <f>IFERROR(VLOOKUP(B3,AthListMen[],1,FALSE),0)</f>
        <v>67237</v>
      </c>
      <c r="O3" s="18">
        <f t="shared" ref="O3:O52" si="0">IF(N3&gt;0,IF(A3&gt;0,IF(A3&lt;999,IF(A3=A2,IF(N2&gt;0,O2,O2+1),IF(A2=A1,O2+2,O2+1)),0),O2),O2)</f>
        <v>1</v>
      </c>
    </row>
    <row r="4" spans="1:15" x14ac:dyDescent="0.25">
      <c r="A4">
        <v>2</v>
      </c>
      <c r="B4">
        <v>67898</v>
      </c>
      <c r="C4">
        <v>3</v>
      </c>
      <c r="D4" t="s">
        <v>71</v>
      </c>
      <c r="E4" t="s">
        <v>11</v>
      </c>
      <c r="F4">
        <v>0</v>
      </c>
      <c r="G4" t="s">
        <v>12</v>
      </c>
      <c r="H4">
        <v>48.54</v>
      </c>
      <c r="K4" s="18">
        <v>29.53</v>
      </c>
      <c r="N4" s="18">
        <f>IFERROR(VLOOKUP(B4,AthListMen[],1,FALSE),0)</f>
        <v>67898</v>
      </c>
      <c r="O4" s="18">
        <f t="shared" si="0"/>
        <v>2</v>
      </c>
    </row>
    <row r="5" spans="1:15" x14ac:dyDescent="0.25">
      <c r="A5">
        <v>3</v>
      </c>
      <c r="B5">
        <v>71926</v>
      </c>
      <c r="C5">
        <v>14</v>
      </c>
      <c r="D5" t="s">
        <v>15</v>
      </c>
      <c r="E5" t="s">
        <v>16</v>
      </c>
      <c r="F5">
        <v>99</v>
      </c>
      <c r="G5" t="s">
        <v>12</v>
      </c>
      <c r="H5">
        <v>48.8</v>
      </c>
      <c r="K5" s="18">
        <v>34.94</v>
      </c>
      <c r="N5" s="18">
        <f>IFERROR(VLOOKUP(B5,AthListMen[],1,FALSE),0)</f>
        <v>71926</v>
      </c>
      <c r="O5" s="18">
        <f t="shared" si="0"/>
        <v>3</v>
      </c>
    </row>
    <row r="6" spans="1:15" x14ac:dyDescent="0.25">
      <c r="A6">
        <v>4</v>
      </c>
      <c r="B6">
        <v>67127</v>
      </c>
      <c r="C6">
        <v>23</v>
      </c>
      <c r="D6" t="s">
        <v>73</v>
      </c>
      <c r="E6" t="s">
        <v>40</v>
      </c>
      <c r="F6">
        <v>0</v>
      </c>
      <c r="G6" t="s">
        <v>12</v>
      </c>
      <c r="H6">
        <v>49.79</v>
      </c>
      <c r="K6" s="18">
        <v>55.53</v>
      </c>
      <c r="N6" s="18">
        <f>IFERROR(VLOOKUP(B6,AthListMen[],1,FALSE),0)</f>
        <v>67127</v>
      </c>
      <c r="O6" s="18">
        <f t="shared" si="0"/>
        <v>4</v>
      </c>
    </row>
    <row r="7" spans="1:15" x14ac:dyDescent="0.25">
      <c r="A7">
        <v>5</v>
      </c>
      <c r="B7">
        <v>65339</v>
      </c>
      <c r="C7">
        <v>15</v>
      </c>
      <c r="D7" t="s">
        <v>13</v>
      </c>
      <c r="E7" t="s">
        <v>14</v>
      </c>
      <c r="F7">
        <v>0</v>
      </c>
      <c r="G7" t="s">
        <v>12</v>
      </c>
      <c r="H7">
        <v>49.99</v>
      </c>
      <c r="K7" s="18">
        <v>59.69</v>
      </c>
      <c r="N7" s="18">
        <f>IFERROR(VLOOKUP(B7,AthListMen[],1,FALSE),0)</f>
        <v>65339</v>
      </c>
      <c r="O7" s="18">
        <f t="shared" si="0"/>
        <v>5</v>
      </c>
    </row>
    <row r="8" spans="1:15" x14ac:dyDescent="0.25">
      <c r="A8">
        <v>5</v>
      </c>
      <c r="B8">
        <v>65068</v>
      </c>
      <c r="C8">
        <v>7</v>
      </c>
      <c r="D8" t="s">
        <v>606</v>
      </c>
      <c r="E8" t="s">
        <v>40</v>
      </c>
      <c r="F8">
        <v>99</v>
      </c>
      <c r="G8" t="s">
        <v>12</v>
      </c>
      <c r="H8">
        <v>49.99</v>
      </c>
      <c r="K8" s="18">
        <v>59.69</v>
      </c>
      <c r="N8" s="18">
        <f>IFERROR(VLOOKUP(B8,AthListMen[],1,FALSE),0)</f>
        <v>65068</v>
      </c>
      <c r="O8" s="18">
        <f t="shared" si="0"/>
        <v>5</v>
      </c>
    </row>
    <row r="9" spans="1:15" x14ac:dyDescent="0.25">
      <c r="A9">
        <v>7</v>
      </c>
      <c r="B9">
        <v>67569</v>
      </c>
      <c r="C9">
        <v>4</v>
      </c>
      <c r="D9" t="s">
        <v>69</v>
      </c>
      <c r="E9" t="s">
        <v>40</v>
      </c>
      <c r="F9">
        <v>99</v>
      </c>
      <c r="G9" t="s">
        <v>12</v>
      </c>
      <c r="H9">
        <v>50.01</v>
      </c>
      <c r="K9" s="18">
        <v>60.11</v>
      </c>
      <c r="N9" s="18">
        <f>IFERROR(VLOOKUP(B9,AthListMen[],1,FALSE),0)</f>
        <v>67569</v>
      </c>
      <c r="O9" s="18">
        <f t="shared" si="0"/>
        <v>7</v>
      </c>
    </row>
    <row r="10" spans="1:15" x14ac:dyDescent="0.25">
      <c r="A10">
        <v>8</v>
      </c>
      <c r="B10">
        <v>65010</v>
      </c>
      <c r="C10">
        <v>1</v>
      </c>
      <c r="D10" t="s">
        <v>17</v>
      </c>
      <c r="E10" t="s">
        <v>14</v>
      </c>
      <c r="F10">
        <v>99</v>
      </c>
      <c r="G10" t="s">
        <v>12</v>
      </c>
      <c r="H10">
        <v>50.02</v>
      </c>
      <c r="K10" s="18">
        <v>60.31</v>
      </c>
      <c r="N10" s="18">
        <f>IFERROR(VLOOKUP(B10,AthListMen[],1,FALSE),0)</f>
        <v>65010</v>
      </c>
      <c r="O10" s="18">
        <f t="shared" si="0"/>
        <v>8</v>
      </c>
    </row>
    <row r="11" spans="1:15" x14ac:dyDescent="0.25">
      <c r="A11">
        <v>9</v>
      </c>
      <c r="B11">
        <v>65452</v>
      </c>
      <c r="C11">
        <v>9</v>
      </c>
      <c r="D11" t="s">
        <v>78</v>
      </c>
      <c r="E11" t="s">
        <v>25</v>
      </c>
      <c r="F11">
        <v>0</v>
      </c>
      <c r="G11" t="s">
        <v>12</v>
      </c>
      <c r="H11">
        <v>50.11</v>
      </c>
      <c r="K11" s="18">
        <v>62.19</v>
      </c>
      <c r="N11" s="18">
        <f>IFERROR(VLOOKUP(B11,AthListMen[],1,FALSE),0)</f>
        <v>65452</v>
      </c>
      <c r="O11" s="18">
        <f t="shared" si="0"/>
        <v>9</v>
      </c>
    </row>
    <row r="12" spans="1:15" x14ac:dyDescent="0.25">
      <c r="A12">
        <v>10</v>
      </c>
      <c r="B12">
        <v>65169</v>
      </c>
      <c r="C12">
        <v>6</v>
      </c>
      <c r="D12" t="s">
        <v>31</v>
      </c>
      <c r="E12" t="s">
        <v>25</v>
      </c>
      <c r="F12">
        <v>99</v>
      </c>
      <c r="G12" t="s">
        <v>12</v>
      </c>
      <c r="H12">
        <v>50.12</v>
      </c>
      <c r="K12" s="18">
        <v>62.39</v>
      </c>
      <c r="N12" s="18">
        <f>IFERROR(VLOOKUP(B12,AthListMen[],1,FALSE),0)</f>
        <v>65169</v>
      </c>
      <c r="O12" s="18">
        <f t="shared" si="0"/>
        <v>10</v>
      </c>
    </row>
    <row r="13" spans="1:15" x14ac:dyDescent="0.25">
      <c r="A13">
        <v>11</v>
      </c>
      <c r="B13">
        <v>69415</v>
      </c>
      <c r="C13">
        <v>10</v>
      </c>
      <c r="D13" t="s">
        <v>77</v>
      </c>
      <c r="E13" t="s">
        <v>16</v>
      </c>
      <c r="F13">
        <v>99</v>
      </c>
      <c r="G13" t="s">
        <v>12</v>
      </c>
      <c r="H13">
        <v>50.25</v>
      </c>
      <c r="K13" s="18">
        <v>65.099999999999994</v>
      </c>
      <c r="N13" s="18">
        <f>IFERROR(VLOOKUP(B13,AthListMen[],1,FALSE),0)</f>
        <v>69415</v>
      </c>
      <c r="O13" s="18">
        <f t="shared" si="0"/>
        <v>11</v>
      </c>
    </row>
    <row r="14" spans="1:15" x14ac:dyDescent="0.25">
      <c r="A14">
        <v>12</v>
      </c>
      <c r="B14">
        <v>67003</v>
      </c>
      <c r="C14">
        <v>8</v>
      </c>
      <c r="D14" t="s">
        <v>65</v>
      </c>
      <c r="E14" t="s">
        <v>16</v>
      </c>
      <c r="F14">
        <v>99</v>
      </c>
      <c r="G14" t="s">
        <v>12</v>
      </c>
      <c r="H14">
        <v>50.64</v>
      </c>
      <c r="K14" s="18">
        <v>73.209999999999994</v>
      </c>
      <c r="N14" s="18">
        <f>IFERROR(VLOOKUP(B14,AthListMen[],1,FALSE),0)</f>
        <v>67003</v>
      </c>
      <c r="O14" s="18">
        <f t="shared" si="0"/>
        <v>12</v>
      </c>
    </row>
    <row r="15" spans="1:15" x14ac:dyDescent="0.25">
      <c r="A15">
        <v>13</v>
      </c>
      <c r="B15">
        <v>67162</v>
      </c>
      <c r="C15">
        <v>5</v>
      </c>
      <c r="D15" t="s">
        <v>92</v>
      </c>
      <c r="E15" t="s">
        <v>40</v>
      </c>
      <c r="F15">
        <v>0</v>
      </c>
      <c r="G15" t="s">
        <v>12</v>
      </c>
      <c r="H15">
        <v>50.76</v>
      </c>
      <c r="K15" s="18">
        <v>75.7</v>
      </c>
      <c r="N15" s="18">
        <f>IFERROR(VLOOKUP(B15,AthListMen[],1,FALSE),0)</f>
        <v>67162</v>
      </c>
      <c r="O15" s="18">
        <f t="shared" si="0"/>
        <v>13</v>
      </c>
    </row>
    <row r="16" spans="1:15" x14ac:dyDescent="0.25">
      <c r="A16">
        <v>14</v>
      </c>
      <c r="B16">
        <v>65464</v>
      </c>
      <c r="C16">
        <v>2</v>
      </c>
      <c r="D16" t="s">
        <v>19</v>
      </c>
      <c r="E16" t="s">
        <v>11</v>
      </c>
      <c r="F16">
        <v>99</v>
      </c>
      <c r="G16" t="s">
        <v>12</v>
      </c>
      <c r="H16">
        <v>50.9</v>
      </c>
      <c r="K16" s="18">
        <v>78.62</v>
      </c>
      <c r="N16" s="18">
        <f>IFERROR(VLOOKUP(B16,AthListMen[],1,FALSE),0)</f>
        <v>65464</v>
      </c>
      <c r="O16" s="18">
        <f t="shared" si="0"/>
        <v>14</v>
      </c>
    </row>
    <row r="17" spans="1:15" x14ac:dyDescent="0.25">
      <c r="A17">
        <v>15</v>
      </c>
      <c r="B17">
        <v>65187</v>
      </c>
      <c r="C17">
        <v>18</v>
      </c>
      <c r="D17" t="s">
        <v>70</v>
      </c>
      <c r="E17" t="s">
        <v>25</v>
      </c>
      <c r="F17">
        <v>99</v>
      </c>
      <c r="G17" t="s">
        <v>12</v>
      </c>
      <c r="H17">
        <v>51.01</v>
      </c>
      <c r="K17" s="18">
        <v>80.900000000000006</v>
      </c>
      <c r="N17" s="18">
        <f>IFERROR(VLOOKUP(B17,AthListMen[],1,FALSE),0)</f>
        <v>65187</v>
      </c>
      <c r="O17" s="18">
        <f t="shared" si="0"/>
        <v>15</v>
      </c>
    </row>
    <row r="18" spans="1:15" x14ac:dyDescent="0.25">
      <c r="A18">
        <v>16</v>
      </c>
      <c r="B18">
        <v>65835</v>
      </c>
      <c r="C18">
        <v>17</v>
      </c>
      <c r="D18" t="s">
        <v>34</v>
      </c>
      <c r="E18" t="s">
        <v>27</v>
      </c>
      <c r="F18">
        <v>0</v>
      </c>
      <c r="G18" t="s">
        <v>12</v>
      </c>
      <c r="H18">
        <v>51.11</v>
      </c>
      <c r="K18" s="18">
        <v>82.98</v>
      </c>
      <c r="N18" s="18">
        <f>IFERROR(VLOOKUP(B18,AthListMen[],1,FALSE),0)</f>
        <v>65835</v>
      </c>
      <c r="O18" s="18">
        <f t="shared" si="0"/>
        <v>16</v>
      </c>
    </row>
    <row r="19" spans="1:15" x14ac:dyDescent="0.25">
      <c r="A19">
        <v>17</v>
      </c>
      <c r="B19">
        <v>66978</v>
      </c>
      <c r="C19">
        <v>31</v>
      </c>
      <c r="D19" t="s">
        <v>23</v>
      </c>
      <c r="E19" t="s">
        <v>16</v>
      </c>
      <c r="F19">
        <v>99</v>
      </c>
      <c r="G19" t="s">
        <v>12</v>
      </c>
      <c r="H19">
        <v>51.27</v>
      </c>
      <c r="K19" s="18">
        <v>86.31</v>
      </c>
      <c r="N19" s="18">
        <f>IFERROR(VLOOKUP(B19,AthListMen[],1,FALSE),0)</f>
        <v>66978</v>
      </c>
      <c r="O19" s="18">
        <f t="shared" si="0"/>
        <v>17</v>
      </c>
    </row>
    <row r="20" spans="1:15" x14ac:dyDescent="0.25">
      <c r="A20">
        <v>18</v>
      </c>
      <c r="B20">
        <v>65052</v>
      </c>
      <c r="C20">
        <v>24</v>
      </c>
      <c r="D20" t="s">
        <v>79</v>
      </c>
      <c r="E20" t="s">
        <v>25</v>
      </c>
      <c r="F20">
        <v>99</v>
      </c>
      <c r="G20" t="s">
        <v>12</v>
      </c>
      <c r="H20">
        <v>51.35</v>
      </c>
      <c r="K20" s="18">
        <v>87.98</v>
      </c>
      <c r="N20" s="18">
        <f>IFERROR(VLOOKUP(B20,AthListMen[],1,FALSE),0)</f>
        <v>65052</v>
      </c>
      <c r="O20" s="18">
        <f t="shared" si="0"/>
        <v>18</v>
      </c>
    </row>
    <row r="21" spans="1:15" x14ac:dyDescent="0.25">
      <c r="A21">
        <v>19</v>
      </c>
      <c r="B21">
        <v>67020</v>
      </c>
      <c r="C21">
        <v>26</v>
      </c>
      <c r="D21" t="s">
        <v>75</v>
      </c>
      <c r="E21" t="s">
        <v>76</v>
      </c>
      <c r="F21">
        <v>0</v>
      </c>
      <c r="G21" t="s">
        <v>12</v>
      </c>
      <c r="H21">
        <v>51.55</v>
      </c>
      <c r="K21" s="18">
        <v>92.13</v>
      </c>
      <c r="N21" s="18">
        <f>IFERROR(VLOOKUP(B21,AthListMen[],1,FALSE),0)</f>
        <v>67020</v>
      </c>
      <c r="O21" s="18">
        <f t="shared" si="0"/>
        <v>19</v>
      </c>
    </row>
    <row r="22" spans="1:15" x14ac:dyDescent="0.25">
      <c r="A22">
        <v>20</v>
      </c>
      <c r="B22">
        <v>65160</v>
      </c>
      <c r="C22">
        <v>21</v>
      </c>
      <c r="D22" t="s">
        <v>20</v>
      </c>
      <c r="E22" t="s">
        <v>14</v>
      </c>
      <c r="F22">
        <v>0</v>
      </c>
      <c r="G22" t="s">
        <v>12</v>
      </c>
      <c r="H22">
        <v>52.22</v>
      </c>
      <c r="K22" s="18">
        <v>106.07</v>
      </c>
      <c r="N22" s="18">
        <f>IFERROR(VLOOKUP(B22,AthListMen[],1,FALSE),0)</f>
        <v>65160</v>
      </c>
      <c r="O22" s="18">
        <f t="shared" si="0"/>
        <v>20</v>
      </c>
    </row>
    <row r="23" spans="1:15" x14ac:dyDescent="0.25">
      <c r="A23">
        <v>21</v>
      </c>
      <c r="B23">
        <v>65183</v>
      </c>
      <c r="C23">
        <v>33</v>
      </c>
      <c r="D23" t="s">
        <v>46</v>
      </c>
      <c r="E23" t="s">
        <v>33</v>
      </c>
      <c r="F23">
        <v>99</v>
      </c>
      <c r="G23" t="s">
        <v>12</v>
      </c>
      <c r="H23">
        <v>52.4</v>
      </c>
      <c r="K23" s="18">
        <v>109.81</v>
      </c>
      <c r="N23" s="18">
        <f>IFERROR(VLOOKUP(B23,AthListMen[],1,FALSE),0)</f>
        <v>65183</v>
      </c>
      <c r="O23" s="18">
        <f t="shared" si="0"/>
        <v>21</v>
      </c>
    </row>
    <row r="24" spans="1:15" x14ac:dyDescent="0.25">
      <c r="A24">
        <v>22</v>
      </c>
      <c r="B24">
        <v>65024</v>
      </c>
      <c r="C24">
        <v>25</v>
      </c>
      <c r="D24" t="s">
        <v>32</v>
      </c>
      <c r="E24" t="s">
        <v>33</v>
      </c>
      <c r="F24">
        <v>0</v>
      </c>
      <c r="G24" t="s">
        <v>12</v>
      </c>
      <c r="H24">
        <v>52.68</v>
      </c>
      <c r="K24" s="18">
        <v>115.64</v>
      </c>
      <c r="N24" s="18">
        <f>IFERROR(VLOOKUP(B24,AthListMen[],1,FALSE),0)</f>
        <v>65024</v>
      </c>
      <c r="O24" s="18">
        <f t="shared" si="0"/>
        <v>22</v>
      </c>
    </row>
    <row r="25" spans="1:15" x14ac:dyDescent="0.25">
      <c r="A25">
        <v>23</v>
      </c>
      <c r="B25">
        <v>65852</v>
      </c>
      <c r="C25">
        <v>29</v>
      </c>
      <c r="D25" t="s">
        <v>26</v>
      </c>
      <c r="E25" t="s">
        <v>27</v>
      </c>
      <c r="F25">
        <v>99</v>
      </c>
      <c r="G25" t="s">
        <v>12</v>
      </c>
      <c r="H25">
        <v>52.77</v>
      </c>
      <c r="K25" s="18">
        <v>117.51</v>
      </c>
      <c r="N25" s="18">
        <f>IFERROR(VLOOKUP(B25,AthListMen[],1,FALSE),0)</f>
        <v>65852</v>
      </c>
      <c r="O25" s="18">
        <f t="shared" si="0"/>
        <v>23</v>
      </c>
    </row>
    <row r="26" spans="1:15" x14ac:dyDescent="0.25">
      <c r="A26">
        <v>24</v>
      </c>
      <c r="B26">
        <v>67057</v>
      </c>
      <c r="C26">
        <v>19</v>
      </c>
      <c r="D26" t="s">
        <v>24</v>
      </c>
      <c r="E26" t="s">
        <v>25</v>
      </c>
      <c r="F26">
        <v>99</v>
      </c>
      <c r="G26" t="s">
        <v>12</v>
      </c>
      <c r="H26">
        <v>52.97</v>
      </c>
      <c r="K26" s="18">
        <v>121.67</v>
      </c>
      <c r="N26" s="18">
        <f>IFERROR(VLOOKUP(B26,AthListMen[],1,FALSE),0)</f>
        <v>67057</v>
      </c>
      <c r="O26" s="18">
        <f t="shared" si="0"/>
        <v>24</v>
      </c>
    </row>
    <row r="27" spans="1:15" x14ac:dyDescent="0.25">
      <c r="A27">
        <v>25</v>
      </c>
      <c r="B27">
        <v>67117</v>
      </c>
      <c r="C27">
        <v>32</v>
      </c>
      <c r="D27" t="s">
        <v>44</v>
      </c>
      <c r="E27" t="s">
        <v>16</v>
      </c>
      <c r="F27">
        <v>0</v>
      </c>
      <c r="G27" t="s">
        <v>12</v>
      </c>
      <c r="H27">
        <v>53.04</v>
      </c>
      <c r="K27" s="18">
        <v>123.12</v>
      </c>
      <c r="N27" s="18">
        <f>IFERROR(VLOOKUP(B27,AthListMen[],1,FALSE),0)</f>
        <v>67117</v>
      </c>
      <c r="O27" s="18">
        <f t="shared" si="0"/>
        <v>25</v>
      </c>
    </row>
    <row r="28" spans="1:15" x14ac:dyDescent="0.25">
      <c r="A28">
        <v>26</v>
      </c>
      <c r="B28">
        <v>65053</v>
      </c>
      <c r="C28">
        <v>27</v>
      </c>
      <c r="D28" t="s">
        <v>613</v>
      </c>
      <c r="E28" t="s">
        <v>25</v>
      </c>
      <c r="F28">
        <v>0</v>
      </c>
      <c r="G28" t="s">
        <v>12</v>
      </c>
      <c r="H28">
        <v>53.22</v>
      </c>
      <c r="K28" s="18">
        <v>126.87</v>
      </c>
      <c r="N28" s="18">
        <f>IFERROR(VLOOKUP(B28,AthListMen[],1,FALSE),0)</f>
        <v>65053</v>
      </c>
      <c r="O28" s="18">
        <f t="shared" si="0"/>
        <v>26</v>
      </c>
    </row>
    <row r="29" spans="1:15" x14ac:dyDescent="0.25">
      <c r="A29">
        <v>27</v>
      </c>
      <c r="B29">
        <v>67171</v>
      </c>
      <c r="C29">
        <v>30</v>
      </c>
      <c r="D29" t="s">
        <v>36</v>
      </c>
      <c r="E29" t="s">
        <v>37</v>
      </c>
      <c r="F29">
        <v>0</v>
      </c>
      <c r="G29" t="s">
        <v>12</v>
      </c>
      <c r="H29">
        <v>53.24</v>
      </c>
      <c r="K29" s="18">
        <v>127.28</v>
      </c>
      <c r="N29" s="18">
        <f>IFERROR(VLOOKUP(B29,AthListMen[],1,FALSE),0)</f>
        <v>67171</v>
      </c>
      <c r="O29" s="18">
        <f t="shared" si="0"/>
        <v>27</v>
      </c>
    </row>
    <row r="30" spans="1:15" x14ac:dyDescent="0.25">
      <c r="A30">
        <v>28</v>
      </c>
      <c r="B30">
        <v>65404</v>
      </c>
      <c r="C30">
        <v>43</v>
      </c>
      <c r="D30" t="s">
        <v>82</v>
      </c>
      <c r="E30" t="s">
        <v>33</v>
      </c>
      <c r="F30">
        <v>0</v>
      </c>
      <c r="G30" t="s">
        <v>12</v>
      </c>
      <c r="H30">
        <v>53.57</v>
      </c>
      <c r="K30" s="18">
        <v>134.15</v>
      </c>
      <c r="N30" s="18">
        <f>IFERROR(VLOOKUP(B30,AthListMen[],1,FALSE),0)</f>
        <v>65404</v>
      </c>
      <c r="O30" s="18">
        <f t="shared" si="0"/>
        <v>28</v>
      </c>
    </row>
    <row r="31" spans="1:15" x14ac:dyDescent="0.25">
      <c r="A31">
        <v>29</v>
      </c>
      <c r="B31">
        <v>72569</v>
      </c>
      <c r="C31">
        <v>36</v>
      </c>
      <c r="D31" t="s">
        <v>45</v>
      </c>
      <c r="E31" t="s">
        <v>27</v>
      </c>
      <c r="F31">
        <v>99</v>
      </c>
      <c r="G31" t="s">
        <v>12</v>
      </c>
      <c r="H31">
        <v>54.51</v>
      </c>
      <c r="K31" s="18">
        <v>153.69999999999999</v>
      </c>
      <c r="N31" s="18">
        <f>IFERROR(VLOOKUP(B31,AthListMen[],1,FALSE),0)</f>
        <v>72569</v>
      </c>
      <c r="O31" s="18">
        <f t="shared" si="0"/>
        <v>29</v>
      </c>
    </row>
    <row r="32" spans="1:15" x14ac:dyDescent="0.25">
      <c r="A32">
        <v>30</v>
      </c>
      <c r="B32">
        <v>67399</v>
      </c>
      <c r="C32">
        <v>34</v>
      </c>
      <c r="D32" t="s">
        <v>50</v>
      </c>
      <c r="E32" t="s">
        <v>22</v>
      </c>
      <c r="F32">
        <v>0</v>
      </c>
      <c r="G32" t="s">
        <v>12</v>
      </c>
      <c r="H32">
        <v>54.77</v>
      </c>
      <c r="K32" s="18">
        <v>159.1</v>
      </c>
      <c r="N32" s="18">
        <f>IFERROR(VLOOKUP(B32,AthListMen[],1,FALSE),0)</f>
        <v>67399</v>
      </c>
      <c r="O32" s="18">
        <f t="shared" si="0"/>
        <v>30</v>
      </c>
    </row>
    <row r="33" spans="1:15" x14ac:dyDescent="0.25">
      <c r="A33">
        <v>31</v>
      </c>
      <c r="B33">
        <v>65249</v>
      </c>
      <c r="C33">
        <v>35</v>
      </c>
      <c r="D33" t="s">
        <v>52</v>
      </c>
      <c r="E33" t="s">
        <v>16</v>
      </c>
      <c r="F33">
        <v>99</v>
      </c>
      <c r="G33" t="s">
        <v>12</v>
      </c>
      <c r="H33">
        <v>54.88</v>
      </c>
      <c r="K33" s="18">
        <v>161.38999999999999</v>
      </c>
      <c r="N33" s="18">
        <f>IFERROR(VLOOKUP(B33,AthListMen[],1,FALSE),0)</f>
        <v>65249</v>
      </c>
      <c r="O33" s="18">
        <f t="shared" si="0"/>
        <v>31</v>
      </c>
    </row>
    <row r="34" spans="1:15" x14ac:dyDescent="0.25">
      <c r="A34">
        <v>32</v>
      </c>
      <c r="B34">
        <v>67575</v>
      </c>
      <c r="C34">
        <v>45</v>
      </c>
      <c r="D34" t="s">
        <v>60</v>
      </c>
      <c r="E34" t="s">
        <v>25</v>
      </c>
      <c r="F34">
        <v>0</v>
      </c>
      <c r="G34" t="s">
        <v>12</v>
      </c>
      <c r="H34">
        <v>54.94</v>
      </c>
      <c r="K34" s="18">
        <v>162.63999999999999</v>
      </c>
      <c r="N34" s="18">
        <f>IFERROR(VLOOKUP(B34,AthListMen[],1,FALSE),0)</f>
        <v>67575</v>
      </c>
      <c r="O34" s="18">
        <f t="shared" si="0"/>
        <v>32</v>
      </c>
    </row>
    <row r="35" spans="1:15" x14ac:dyDescent="0.25">
      <c r="A35">
        <v>33</v>
      </c>
      <c r="B35">
        <v>67122</v>
      </c>
      <c r="C35">
        <v>22</v>
      </c>
      <c r="D35" t="s">
        <v>39</v>
      </c>
      <c r="E35" t="s">
        <v>40</v>
      </c>
      <c r="F35">
        <v>99</v>
      </c>
      <c r="G35" t="s">
        <v>12</v>
      </c>
      <c r="H35">
        <v>55.1</v>
      </c>
      <c r="K35" s="18">
        <v>165.97</v>
      </c>
      <c r="N35" s="18">
        <f>IFERROR(VLOOKUP(B35,AthListMen[],1,FALSE),0)</f>
        <v>67122</v>
      </c>
      <c r="O35" s="18">
        <f t="shared" si="0"/>
        <v>33</v>
      </c>
    </row>
    <row r="36" spans="1:15" x14ac:dyDescent="0.25">
      <c r="A36">
        <v>34</v>
      </c>
      <c r="B36">
        <v>65110</v>
      </c>
      <c r="C36">
        <v>38</v>
      </c>
      <c r="D36" t="s">
        <v>56</v>
      </c>
      <c r="E36" t="s">
        <v>33</v>
      </c>
      <c r="F36">
        <v>0</v>
      </c>
      <c r="G36" t="s">
        <v>12</v>
      </c>
      <c r="H36">
        <v>55.34</v>
      </c>
      <c r="K36" s="18">
        <v>170.96</v>
      </c>
      <c r="N36" s="18">
        <f>IFERROR(VLOOKUP(B36,AthListMen[],1,FALSE),0)</f>
        <v>65110</v>
      </c>
      <c r="O36" s="18">
        <f t="shared" si="0"/>
        <v>34</v>
      </c>
    </row>
    <row r="37" spans="1:15" x14ac:dyDescent="0.25">
      <c r="A37">
        <v>35</v>
      </c>
      <c r="B37">
        <v>67206</v>
      </c>
      <c r="C37">
        <v>39</v>
      </c>
      <c r="D37" t="s">
        <v>54</v>
      </c>
      <c r="E37" t="s">
        <v>40</v>
      </c>
      <c r="F37">
        <v>99</v>
      </c>
      <c r="G37" t="s">
        <v>12</v>
      </c>
      <c r="H37">
        <v>55.98</v>
      </c>
      <c r="K37" s="18">
        <v>184.27</v>
      </c>
      <c r="N37" s="18">
        <f>IFERROR(VLOOKUP(B37,AthListMen[],1,FALSE),0)</f>
        <v>67206</v>
      </c>
      <c r="O37" s="18">
        <f t="shared" si="0"/>
        <v>35</v>
      </c>
    </row>
    <row r="38" spans="1:15" x14ac:dyDescent="0.25">
      <c r="A38">
        <v>36</v>
      </c>
      <c r="B38">
        <v>65248</v>
      </c>
      <c r="C38">
        <v>44</v>
      </c>
      <c r="D38" t="s">
        <v>59</v>
      </c>
      <c r="E38" t="s">
        <v>33</v>
      </c>
      <c r="F38">
        <v>0</v>
      </c>
      <c r="G38" t="s">
        <v>12</v>
      </c>
      <c r="H38">
        <v>56.3</v>
      </c>
      <c r="K38" s="18">
        <v>190.93</v>
      </c>
      <c r="N38" s="18">
        <f>IFERROR(VLOOKUP(B38,AthListMen[],1,FALSE),0)</f>
        <v>65248</v>
      </c>
      <c r="O38" s="18">
        <f t="shared" si="0"/>
        <v>36</v>
      </c>
    </row>
    <row r="39" spans="1:15" x14ac:dyDescent="0.25">
      <c r="A39">
        <v>37</v>
      </c>
      <c r="B39">
        <v>66913</v>
      </c>
      <c r="C39">
        <v>41</v>
      </c>
      <c r="D39" t="s">
        <v>58</v>
      </c>
      <c r="E39" t="s">
        <v>33</v>
      </c>
      <c r="F39">
        <v>99</v>
      </c>
      <c r="G39" t="s">
        <v>12</v>
      </c>
      <c r="H39">
        <v>56.31</v>
      </c>
      <c r="K39" s="18">
        <v>191.13</v>
      </c>
      <c r="N39" s="18">
        <f>IFERROR(VLOOKUP(B39,AthListMen[],1,FALSE),0)</f>
        <v>66913</v>
      </c>
      <c r="O39" s="18">
        <f t="shared" si="0"/>
        <v>37</v>
      </c>
    </row>
    <row r="40" spans="1:15" x14ac:dyDescent="0.25">
      <c r="A40">
        <v>38</v>
      </c>
      <c r="B40">
        <v>65277</v>
      </c>
      <c r="C40">
        <v>42</v>
      </c>
      <c r="D40" t="s">
        <v>93</v>
      </c>
      <c r="E40" t="s">
        <v>14</v>
      </c>
      <c r="F40">
        <v>99</v>
      </c>
      <c r="G40" t="s">
        <v>12</v>
      </c>
      <c r="H40">
        <v>56.39</v>
      </c>
      <c r="K40" s="18">
        <v>192.8</v>
      </c>
      <c r="N40" s="18">
        <f>IFERROR(VLOOKUP(B40,AthListMen[],1,FALSE),0)</f>
        <v>65277</v>
      </c>
      <c r="O40" s="18">
        <f t="shared" si="0"/>
        <v>38</v>
      </c>
    </row>
    <row r="41" spans="1:15" x14ac:dyDescent="0.25">
      <c r="A41">
        <v>39</v>
      </c>
      <c r="B41">
        <v>85275</v>
      </c>
      <c r="C41">
        <v>48</v>
      </c>
      <c r="D41" t="s">
        <v>62</v>
      </c>
      <c r="E41" t="s">
        <v>40</v>
      </c>
      <c r="F41">
        <v>0</v>
      </c>
      <c r="G41" t="s">
        <v>12</v>
      </c>
      <c r="H41">
        <v>56.48</v>
      </c>
      <c r="K41" s="18">
        <v>194.67</v>
      </c>
      <c r="N41" s="18">
        <f>IFERROR(VLOOKUP(B41,AthListMen[],1,FALSE),0)</f>
        <v>85275</v>
      </c>
      <c r="O41" s="18">
        <f t="shared" si="0"/>
        <v>39</v>
      </c>
    </row>
    <row r="42" spans="1:15" x14ac:dyDescent="0.25">
      <c r="A42">
        <v>40</v>
      </c>
      <c r="B42">
        <v>70162</v>
      </c>
      <c r="C42">
        <v>40</v>
      </c>
      <c r="D42" t="s">
        <v>53</v>
      </c>
      <c r="E42" t="s">
        <v>27</v>
      </c>
      <c r="F42">
        <v>99</v>
      </c>
      <c r="G42" t="s">
        <v>12</v>
      </c>
      <c r="H42">
        <v>56.61</v>
      </c>
      <c r="K42" s="18">
        <v>197.37</v>
      </c>
      <c r="N42" s="18">
        <f>IFERROR(VLOOKUP(B42,AthListMen[],1,FALSE),0)</f>
        <v>70162</v>
      </c>
      <c r="O42" s="18">
        <f t="shared" si="0"/>
        <v>40</v>
      </c>
    </row>
    <row r="43" spans="1:15" x14ac:dyDescent="0.25">
      <c r="A43">
        <v>41</v>
      </c>
      <c r="B43">
        <v>65901</v>
      </c>
      <c r="C43">
        <v>47</v>
      </c>
      <c r="D43" t="s">
        <v>57</v>
      </c>
      <c r="E43" t="s">
        <v>27</v>
      </c>
      <c r="F43">
        <v>0</v>
      </c>
      <c r="G43" t="s">
        <v>12</v>
      </c>
      <c r="H43">
        <v>56.68</v>
      </c>
      <c r="K43" s="18">
        <v>198.83</v>
      </c>
      <c r="N43" s="18">
        <f>IFERROR(VLOOKUP(B43,AthListMen[],1,FALSE),0)</f>
        <v>65901</v>
      </c>
      <c r="O43" s="18">
        <f t="shared" si="0"/>
        <v>41</v>
      </c>
    </row>
    <row r="44" spans="1:15" x14ac:dyDescent="0.25">
      <c r="A44">
        <v>42</v>
      </c>
      <c r="B44">
        <v>73801</v>
      </c>
      <c r="C44">
        <v>37</v>
      </c>
      <c r="D44" t="s">
        <v>55</v>
      </c>
      <c r="E44" t="s">
        <v>14</v>
      </c>
      <c r="F44">
        <v>0</v>
      </c>
      <c r="G44" t="s">
        <v>12</v>
      </c>
      <c r="H44">
        <v>56.99</v>
      </c>
      <c r="K44" s="18">
        <v>205.28</v>
      </c>
      <c r="N44" s="18">
        <f>IFERROR(VLOOKUP(B44,AthListMen[],1,FALSE),0)</f>
        <v>73801</v>
      </c>
      <c r="O44" s="18">
        <f t="shared" si="0"/>
        <v>42</v>
      </c>
    </row>
    <row r="45" spans="1:15" x14ac:dyDescent="0.25">
      <c r="A45">
        <v>43</v>
      </c>
      <c r="B45">
        <v>65383</v>
      </c>
      <c r="C45">
        <v>49</v>
      </c>
      <c r="D45" t="s">
        <v>611</v>
      </c>
      <c r="E45" t="s">
        <v>612</v>
      </c>
      <c r="F45">
        <v>99</v>
      </c>
      <c r="G45" t="s">
        <v>12</v>
      </c>
      <c r="H45">
        <v>57.92</v>
      </c>
      <c r="K45" s="18">
        <v>224.62</v>
      </c>
      <c r="N45" s="18">
        <f>IFERROR(VLOOKUP(B45,AthListMen[],1,FALSE),0)</f>
        <v>65383</v>
      </c>
      <c r="O45" s="18">
        <f t="shared" si="0"/>
        <v>43</v>
      </c>
    </row>
    <row r="46" spans="1:15" x14ac:dyDescent="0.25">
      <c r="A46">
        <v>44</v>
      </c>
      <c r="B46">
        <v>65993</v>
      </c>
      <c r="C46">
        <v>46</v>
      </c>
      <c r="D46" t="s">
        <v>63</v>
      </c>
      <c r="E46" t="s">
        <v>22</v>
      </c>
      <c r="F46">
        <v>0</v>
      </c>
      <c r="G46" t="s">
        <v>12</v>
      </c>
      <c r="H46">
        <v>59.32</v>
      </c>
      <c r="K46" s="18">
        <v>253.74</v>
      </c>
      <c r="N46" s="18">
        <f>IFERROR(VLOOKUP(B46,AthListMen[],1,FALSE),0)</f>
        <v>65993</v>
      </c>
      <c r="O46" s="18">
        <f t="shared" si="0"/>
        <v>44</v>
      </c>
    </row>
    <row r="47" spans="1:15" x14ac:dyDescent="0.25">
      <c r="A47">
        <v>45</v>
      </c>
      <c r="B47">
        <v>65074</v>
      </c>
      <c r="C47">
        <v>50</v>
      </c>
      <c r="D47" t="s">
        <v>83</v>
      </c>
      <c r="E47" t="s">
        <v>84</v>
      </c>
      <c r="F47">
        <v>99</v>
      </c>
      <c r="G47" t="s">
        <v>12</v>
      </c>
      <c r="H47" s="1">
        <v>7.4571759259259263E-4</v>
      </c>
      <c r="K47" s="18">
        <v>360.01</v>
      </c>
      <c r="N47" s="18">
        <f>IFERROR(VLOOKUP(B47,AthListMen[],1,FALSE),0)</f>
        <v>65074</v>
      </c>
      <c r="O47" s="18">
        <f t="shared" si="0"/>
        <v>45</v>
      </c>
    </row>
    <row r="48" spans="1:15" x14ac:dyDescent="0.25">
      <c r="A48">
        <v>46</v>
      </c>
      <c r="B48">
        <v>65861</v>
      </c>
      <c r="C48">
        <v>51</v>
      </c>
      <c r="D48" t="s">
        <v>95</v>
      </c>
      <c r="E48" t="s">
        <v>22</v>
      </c>
      <c r="F48">
        <v>99</v>
      </c>
      <c r="G48" t="s">
        <v>12</v>
      </c>
      <c r="H48" s="1">
        <v>7.7557870370370367E-4</v>
      </c>
      <c r="K48" s="18">
        <v>413.67</v>
      </c>
      <c r="N48" s="18">
        <f>IFERROR(VLOOKUP(B48,AthListMen[],1,FALSE),0)</f>
        <v>65861</v>
      </c>
      <c r="O48" s="18">
        <f t="shared" si="0"/>
        <v>46</v>
      </c>
    </row>
    <row r="49" spans="1:15" x14ac:dyDescent="0.25">
      <c r="A49">
        <v>999</v>
      </c>
      <c r="B49">
        <v>65357</v>
      </c>
      <c r="C49">
        <v>11</v>
      </c>
      <c r="D49" t="s">
        <v>30</v>
      </c>
      <c r="E49" t="s">
        <v>14</v>
      </c>
      <c r="F49">
        <v>99</v>
      </c>
      <c r="G49" t="s">
        <v>12</v>
      </c>
      <c r="H49" t="s">
        <v>66</v>
      </c>
      <c r="K49" s="18">
        <v>0</v>
      </c>
      <c r="N49" s="18">
        <f>IFERROR(VLOOKUP(B49,AthListMen[],1,FALSE),0)</f>
        <v>65357</v>
      </c>
      <c r="O49" s="18">
        <f t="shared" si="0"/>
        <v>0</v>
      </c>
    </row>
    <row r="50" spans="1:15" x14ac:dyDescent="0.25">
      <c r="A50">
        <v>999</v>
      </c>
      <c r="B50">
        <v>65931</v>
      </c>
      <c r="C50">
        <v>16</v>
      </c>
      <c r="D50" t="s">
        <v>21</v>
      </c>
      <c r="E50" t="s">
        <v>22</v>
      </c>
      <c r="F50">
        <v>99</v>
      </c>
      <c r="G50" t="s">
        <v>12</v>
      </c>
      <c r="H50" t="s">
        <v>66</v>
      </c>
      <c r="K50" s="18">
        <v>0</v>
      </c>
      <c r="N50" s="18">
        <f>IFERROR(VLOOKUP(B50,AthListMen[],1,FALSE),0)</f>
        <v>65931</v>
      </c>
      <c r="O50" s="18">
        <f t="shared" si="0"/>
        <v>0</v>
      </c>
    </row>
    <row r="51" spans="1:15" x14ac:dyDescent="0.25">
      <c r="A51">
        <v>999</v>
      </c>
      <c r="B51">
        <v>65106</v>
      </c>
      <c r="C51">
        <v>20</v>
      </c>
      <c r="D51" t="s">
        <v>18</v>
      </c>
      <c r="E51" t="s">
        <v>16</v>
      </c>
      <c r="F51">
        <v>99</v>
      </c>
      <c r="G51" t="s">
        <v>12</v>
      </c>
      <c r="H51" t="s">
        <v>66</v>
      </c>
      <c r="K51" s="18">
        <v>0</v>
      </c>
      <c r="N51" s="18">
        <f>IFERROR(VLOOKUP(B51,AthListMen[],1,FALSE),0)</f>
        <v>65106</v>
      </c>
      <c r="O51" s="18">
        <f t="shared" si="0"/>
        <v>0</v>
      </c>
    </row>
    <row r="52" spans="1:15" x14ac:dyDescent="0.25">
      <c r="A52">
        <v>999</v>
      </c>
      <c r="B52">
        <v>69411</v>
      </c>
      <c r="C52">
        <v>28</v>
      </c>
      <c r="D52" t="s">
        <v>38</v>
      </c>
      <c r="E52" t="s">
        <v>14</v>
      </c>
      <c r="F52">
        <v>0</v>
      </c>
      <c r="G52" t="s">
        <v>12</v>
      </c>
      <c r="H52" t="s">
        <v>66</v>
      </c>
      <c r="K52" s="18">
        <v>0</v>
      </c>
      <c r="N52" s="18">
        <f>IFERROR(VLOOKUP(B52,AthListMen[],1,FALSE),0)</f>
        <v>69411</v>
      </c>
      <c r="O52" s="18">
        <f t="shared" si="0"/>
        <v>0</v>
      </c>
    </row>
    <row r="53" spans="1:15" x14ac:dyDescent="0.25">
      <c r="A53" s="18">
        <v>999</v>
      </c>
      <c r="B53" s="18">
        <v>65007</v>
      </c>
      <c r="C53" s="18">
        <v>12</v>
      </c>
      <c r="D53" s="18" t="s">
        <v>41</v>
      </c>
      <c r="E53" s="18" t="s">
        <v>25</v>
      </c>
      <c r="F53" s="18">
        <v>0</v>
      </c>
      <c r="G53" s="18" t="s">
        <v>12</v>
      </c>
      <c r="H53" s="18" t="s">
        <v>620</v>
      </c>
      <c r="I53" s="18"/>
      <c r="J53" s="18"/>
      <c r="K53" s="18">
        <v>0</v>
      </c>
      <c r="N53" s="18">
        <f>IFERROR(VLOOKUP(#REF!,AthListMen[],1,FALSE),0)</f>
        <v>0</v>
      </c>
      <c r="O53" s="18">
        <f>IF(N53&gt;0,IF(#REF!&gt;0,IF(#REF!&lt;999,IF(#REF!=A52,IF(N52&gt;0,O52,O52+1),IF(A52=A51,O52+2,O52+1)),0),O52),O52)</f>
        <v>0</v>
      </c>
    </row>
    <row r="54" spans="1:15" x14ac:dyDescent="0.25">
      <c r="N54" s="18">
        <f>IFERROR(VLOOKUP(#REF!,AthListMen[],1,FALSE),0)</f>
        <v>0</v>
      </c>
      <c r="O54" s="18">
        <f>IF(N54&gt;0,IF(#REF!&gt;0,IF(#REF!&lt;999,IF(#REF!=#REF!,IF(N53&gt;0,O53,O53+1),IF(#REF!=A52,O53+2,O53+1)),0),O53),O53)</f>
        <v>0</v>
      </c>
    </row>
    <row r="55" spans="1:15" x14ac:dyDescent="0.25">
      <c r="N55" s="18">
        <f>IFERROR(VLOOKUP(#REF!,AthListMen[],1,FALSE),0)</f>
        <v>0</v>
      </c>
      <c r="O55" s="18">
        <f>IF(N55&gt;0,IF(#REF!&gt;0,IF(#REF!&lt;999,IF(#REF!=#REF!,IF(N54&gt;0,O54,O54+1),IF(#REF!=#REF!,O54+2,O54+1)),0),O54),O54)</f>
        <v>0</v>
      </c>
    </row>
    <row r="56" spans="1:15" x14ac:dyDescent="0.25">
      <c r="N56" s="18">
        <f>IFERROR(VLOOKUP(#REF!,AthListMen[],1,FALSE),0)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E22" sqref="E22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4</v>
      </c>
      <c r="D3" t="s">
        <v>100</v>
      </c>
      <c r="E3" t="s">
        <v>40</v>
      </c>
      <c r="F3">
        <v>99</v>
      </c>
      <c r="G3" t="s">
        <v>12</v>
      </c>
      <c r="H3">
        <v>50.07</v>
      </c>
      <c r="K3" s="18">
        <v>0</v>
      </c>
      <c r="N3" s="18">
        <f>IFERROR(VLOOKUP(B3,AthListWomen[],1,FALSE),0)</f>
        <v>67580</v>
      </c>
      <c r="O3" s="18">
        <f t="shared" ref="O3:O49" si="0">IF(N3&gt;0,IF(A3&gt;0,IF(A3&lt;999,IF(A3=A2,IF(N2&gt;0,O2,O2+1),IF(A2=A1,O2+2,O2+1)),0),O2),O2)</f>
        <v>1</v>
      </c>
    </row>
    <row r="4" spans="1:15" x14ac:dyDescent="0.25">
      <c r="A4">
        <v>2</v>
      </c>
      <c r="B4">
        <v>65967</v>
      </c>
      <c r="C4">
        <v>3</v>
      </c>
      <c r="D4" t="s">
        <v>111</v>
      </c>
      <c r="E4" t="s">
        <v>14</v>
      </c>
      <c r="F4">
        <v>99</v>
      </c>
      <c r="G4" t="s">
        <v>12</v>
      </c>
      <c r="H4">
        <v>50.55</v>
      </c>
      <c r="K4" s="18">
        <v>9.39</v>
      </c>
      <c r="N4" s="18">
        <f>IFERROR(VLOOKUP(B4,AthListWomen[],1,FALSE),0)</f>
        <v>65967</v>
      </c>
      <c r="O4" s="18">
        <f t="shared" si="0"/>
        <v>2</v>
      </c>
    </row>
    <row r="5" spans="1:15" x14ac:dyDescent="0.25">
      <c r="A5">
        <v>3</v>
      </c>
      <c r="B5">
        <v>64969</v>
      </c>
      <c r="C5">
        <v>14</v>
      </c>
      <c r="D5" t="s">
        <v>112</v>
      </c>
      <c r="E5" t="s">
        <v>113</v>
      </c>
      <c r="F5">
        <v>99</v>
      </c>
      <c r="G5" t="s">
        <v>12</v>
      </c>
      <c r="H5">
        <v>50.76</v>
      </c>
      <c r="K5" s="18">
        <v>13.51</v>
      </c>
      <c r="N5" s="18">
        <f>IFERROR(VLOOKUP(B5,AthListWomen[],1,FALSE),0)</f>
        <v>64969</v>
      </c>
      <c r="O5" s="18">
        <f t="shared" si="0"/>
        <v>3</v>
      </c>
    </row>
    <row r="6" spans="1:15" x14ac:dyDescent="0.25">
      <c r="A6">
        <v>4</v>
      </c>
      <c r="B6">
        <v>65415</v>
      </c>
      <c r="C6">
        <v>2</v>
      </c>
      <c r="D6" t="s">
        <v>116</v>
      </c>
      <c r="E6" t="s">
        <v>14</v>
      </c>
      <c r="F6">
        <v>99</v>
      </c>
      <c r="G6" t="s">
        <v>12</v>
      </c>
      <c r="H6">
        <v>50.81</v>
      </c>
      <c r="K6" s="18">
        <v>14.48</v>
      </c>
      <c r="N6" s="18">
        <f>IFERROR(VLOOKUP(B6,AthListWomen[],1,FALSE),0)</f>
        <v>65415</v>
      </c>
      <c r="O6" s="18">
        <f t="shared" si="0"/>
        <v>4</v>
      </c>
    </row>
    <row r="7" spans="1:15" x14ac:dyDescent="0.25">
      <c r="A7">
        <v>5</v>
      </c>
      <c r="B7">
        <v>65208</v>
      </c>
      <c r="C7">
        <v>1</v>
      </c>
      <c r="D7" t="s">
        <v>156</v>
      </c>
      <c r="E7" t="s">
        <v>33</v>
      </c>
      <c r="F7">
        <v>99</v>
      </c>
      <c r="G7" t="s">
        <v>12</v>
      </c>
      <c r="H7">
        <v>51</v>
      </c>
      <c r="K7" s="18">
        <v>18.2</v>
      </c>
      <c r="N7" s="18">
        <f>IFERROR(VLOOKUP(B7,AthListWomen[],1,FALSE),0)</f>
        <v>65208</v>
      </c>
      <c r="O7" s="18">
        <f t="shared" si="0"/>
        <v>5</v>
      </c>
    </row>
    <row r="8" spans="1:15" x14ac:dyDescent="0.25">
      <c r="A8">
        <v>6</v>
      </c>
      <c r="B8">
        <v>80089</v>
      </c>
      <c r="C8">
        <v>7</v>
      </c>
      <c r="D8" t="s">
        <v>109</v>
      </c>
      <c r="E8" t="s">
        <v>14</v>
      </c>
      <c r="F8">
        <v>99</v>
      </c>
      <c r="G8" t="s">
        <v>12</v>
      </c>
      <c r="H8">
        <v>51.04</v>
      </c>
      <c r="K8" s="18">
        <v>18.989999999999998</v>
      </c>
      <c r="N8" s="18">
        <f>IFERROR(VLOOKUP(B8,AthListWomen[],1,FALSE),0)</f>
        <v>80089</v>
      </c>
      <c r="O8" s="18">
        <f t="shared" si="0"/>
        <v>6</v>
      </c>
    </row>
    <row r="9" spans="1:15" x14ac:dyDescent="0.25">
      <c r="A9">
        <v>7</v>
      </c>
      <c r="B9">
        <v>65537</v>
      </c>
      <c r="C9">
        <v>18</v>
      </c>
      <c r="D9" t="s">
        <v>115</v>
      </c>
      <c r="E9" t="s">
        <v>14</v>
      </c>
      <c r="F9">
        <v>0</v>
      </c>
      <c r="G9" t="s">
        <v>12</v>
      </c>
      <c r="H9">
        <v>51.14</v>
      </c>
      <c r="K9" s="18">
        <v>20.94</v>
      </c>
      <c r="N9" s="18">
        <f>IFERROR(VLOOKUP(B9,AthListWomen[],1,FALSE),0)</f>
        <v>65537</v>
      </c>
      <c r="O9" s="18">
        <f t="shared" si="0"/>
        <v>7</v>
      </c>
    </row>
    <row r="10" spans="1:15" x14ac:dyDescent="0.25">
      <c r="A10">
        <v>8</v>
      </c>
      <c r="B10">
        <v>67229</v>
      </c>
      <c r="C10">
        <v>9</v>
      </c>
      <c r="D10" t="s">
        <v>105</v>
      </c>
      <c r="E10" t="s">
        <v>14</v>
      </c>
      <c r="F10">
        <v>99</v>
      </c>
      <c r="G10" t="s">
        <v>12</v>
      </c>
      <c r="H10">
        <v>51.37</v>
      </c>
      <c r="K10" s="18">
        <v>25.44</v>
      </c>
      <c r="N10" s="18">
        <f>IFERROR(VLOOKUP(B10,AthListWomen[],1,FALSE),0)</f>
        <v>67229</v>
      </c>
      <c r="O10" s="18">
        <f t="shared" si="0"/>
        <v>8</v>
      </c>
    </row>
    <row r="11" spans="1:15" x14ac:dyDescent="0.25">
      <c r="A11">
        <v>9</v>
      </c>
      <c r="B11">
        <v>66876</v>
      </c>
      <c r="C11">
        <v>6</v>
      </c>
      <c r="D11" t="s">
        <v>103</v>
      </c>
      <c r="E11" t="s">
        <v>40</v>
      </c>
      <c r="F11">
        <v>0</v>
      </c>
      <c r="G11" t="s">
        <v>12</v>
      </c>
      <c r="H11">
        <v>51.57</v>
      </c>
      <c r="K11" s="18">
        <v>29.36</v>
      </c>
      <c r="N11" s="18">
        <f>IFERROR(VLOOKUP(B11,AthListWomen[],1,FALSE),0)</f>
        <v>66876</v>
      </c>
      <c r="O11" s="18">
        <f t="shared" si="0"/>
        <v>9</v>
      </c>
    </row>
    <row r="12" spans="1:15" x14ac:dyDescent="0.25">
      <c r="A12">
        <v>10</v>
      </c>
      <c r="B12">
        <v>70393</v>
      </c>
      <c r="C12">
        <v>8</v>
      </c>
      <c r="D12" t="s">
        <v>135</v>
      </c>
      <c r="E12" t="s">
        <v>16</v>
      </c>
      <c r="F12">
        <v>99</v>
      </c>
      <c r="G12" t="s">
        <v>12</v>
      </c>
      <c r="H12">
        <v>51.61</v>
      </c>
      <c r="K12" s="18">
        <v>30.14</v>
      </c>
      <c r="N12" s="18">
        <f>IFERROR(VLOOKUP(B12,AthListWomen[],1,FALSE),0)</f>
        <v>70393</v>
      </c>
      <c r="O12" s="18">
        <f t="shared" si="0"/>
        <v>10</v>
      </c>
    </row>
    <row r="13" spans="1:15" x14ac:dyDescent="0.25">
      <c r="A13">
        <v>11</v>
      </c>
      <c r="B13">
        <v>68324</v>
      </c>
      <c r="C13">
        <v>10</v>
      </c>
      <c r="D13" t="s">
        <v>108</v>
      </c>
      <c r="E13" t="s">
        <v>11</v>
      </c>
      <c r="F13">
        <v>99</v>
      </c>
      <c r="G13" t="s">
        <v>12</v>
      </c>
      <c r="H13">
        <v>51.99</v>
      </c>
      <c r="K13" s="18">
        <v>37.58</v>
      </c>
      <c r="N13" s="18">
        <f>IFERROR(VLOOKUP(B13,AthListWomen[],1,FALSE),0)</f>
        <v>68324</v>
      </c>
      <c r="O13" s="18">
        <f t="shared" si="0"/>
        <v>11</v>
      </c>
    </row>
    <row r="14" spans="1:15" x14ac:dyDescent="0.25">
      <c r="A14">
        <v>12</v>
      </c>
      <c r="B14">
        <v>67150</v>
      </c>
      <c r="C14">
        <v>22</v>
      </c>
      <c r="D14" t="s">
        <v>161</v>
      </c>
      <c r="E14" t="s">
        <v>25</v>
      </c>
      <c r="F14">
        <v>0</v>
      </c>
      <c r="G14" t="s">
        <v>12</v>
      </c>
      <c r="H14">
        <v>52.09</v>
      </c>
      <c r="K14" s="18">
        <v>39.54</v>
      </c>
      <c r="N14" s="18">
        <f>IFERROR(VLOOKUP(B14,AthListWomen[],1,FALSE),0)</f>
        <v>67150</v>
      </c>
      <c r="O14" s="18">
        <f t="shared" si="0"/>
        <v>12</v>
      </c>
    </row>
    <row r="15" spans="1:15" x14ac:dyDescent="0.25">
      <c r="A15">
        <v>13</v>
      </c>
      <c r="B15">
        <v>67174</v>
      </c>
      <c r="C15">
        <v>12</v>
      </c>
      <c r="D15" t="s">
        <v>101</v>
      </c>
      <c r="E15" t="s">
        <v>76</v>
      </c>
      <c r="F15">
        <v>99</v>
      </c>
      <c r="G15" t="s">
        <v>12</v>
      </c>
      <c r="H15">
        <v>52.11</v>
      </c>
      <c r="K15" s="18">
        <v>39.93</v>
      </c>
      <c r="N15" s="18">
        <f>IFERROR(VLOOKUP(B15,AthListWomen[],1,FALSE),0)</f>
        <v>67174</v>
      </c>
      <c r="O15" s="18">
        <f t="shared" si="0"/>
        <v>13</v>
      </c>
    </row>
    <row r="16" spans="1:15" x14ac:dyDescent="0.25">
      <c r="A16">
        <v>14</v>
      </c>
      <c r="B16">
        <v>65210</v>
      </c>
      <c r="C16">
        <v>11</v>
      </c>
      <c r="D16" t="s">
        <v>107</v>
      </c>
      <c r="E16" t="s">
        <v>14</v>
      </c>
      <c r="F16">
        <v>99</v>
      </c>
      <c r="G16" t="s">
        <v>12</v>
      </c>
      <c r="H16">
        <v>52.26</v>
      </c>
      <c r="K16" s="18">
        <v>42.86</v>
      </c>
      <c r="N16" s="18">
        <f>IFERROR(VLOOKUP(B16,AthListWomen[],1,FALSE),0)</f>
        <v>65210</v>
      </c>
      <c r="O16" s="18">
        <f t="shared" si="0"/>
        <v>14</v>
      </c>
    </row>
    <row r="17" spans="1:15" x14ac:dyDescent="0.25">
      <c r="A17">
        <v>15</v>
      </c>
      <c r="B17">
        <v>70236</v>
      </c>
      <c r="C17">
        <v>16</v>
      </c>
      <c r="D17" t="s">
        <v>157</v>
      </c>
      <c r="E17" t="s">
        <v>16</v>
      </c>
      <c r="F17">
        <v>0</v>
      </c>
      <c r="G17" t="s">
        <v>12</v>
      </c>
      <c r="H17">
        <v>52.31</v>
      </c>
      <c r="K17" s="18">
        <v>43.84</v>
      </c>
      <c r="N17" s="18">
        <f>IFERROR(VLOOKUP(B17,AthListWomen[],1,FALSE),0)</f>
        <v>70236</v>
      </c>
      <c r="O17" s="18">
        <f t="shared" si="0"/>
        <v>15</v>
      </c>
    </row>
    <row r="18" spans="1:15" x14ac:dyDescent="0.25">
      <c r="A18">
        <v>16</v>
      </c>
      <c r="B18">
        <v>65161</v>
      </c>
      <c r="C18">
        <v>5</v>
      </c>
      <c r="D18" t="s">
        <v>104</v>
      </c>
      <c r="E18" t="s">
        <v>14</v>
      </c>
      <c r="F18">
        <v>0</v>
      </c>
      <c r="G18" t="s">
        <v>12</v>
      </c>
      <c r="H18">
        <v>52.99</v>
      </c>
      <c r="K18" s="18">
        <v>57.15</v>
      </c>
      <c r="N18" s="18">
        <f>IFERROR(VLOOKUP(B18,AthListWomen[],1,FALSE),0)</f>
        <v>65161</v>
      </c>
      <c r="O18" s="18">
        <f t="shared" si="0"/>
        <v>16</v>
      </c>
    </row>
    <row r="19" spans="1:15" x14ac:dyDescent="0.25">
      <c r="A19">
        <v>17</v>
      </c>
      <c r="B19">
        <v>65802</v>
      </c>
      <c r="C19">
        <v>15</v>
      </c>
      <c r="D19" t="s">
        <v>106</v>
      </c>
      <c r="E19" t="s">
        <v>29</v>
      </c>
      <c r="F19">
        <v>99</v>
      </c>
      <c r="G19" t="s">
        <v>12</v>
      </c>
      <c r="H19">
        <v>53.56</v>
      </c>
      <c r="K19" s="18">
        <v>68.31</v>
      </c>
      <c r="N19" s="18">
        <f>IFERROR(VLOOKUP(B19,AthListWomen[],1,FALSE),0)</f>
        <v>65802</v>
      </c>
      <c r="O19" s="18">
        <f t="shared" si="0"/>
        <v>17</v>
      </c>
    </row>
    <row r="20" spans="1:15" x14ac:dyDescent="0.25">
      <c r="A20">
        <v>18</v>
      </c>
      <c r="B20">
        <v>65471</v>
      </c>
      <c r="C20">
        <v>20</v>
      </c>
      <c r="D20" t="s">
        <v>117</v>
      </c>
      <c r="E20" t="s">
        <v>14</v>
      </c>
      <c r="F20">
        <v>99</v>
      </c>
      <c r="G20" t="s">
        <v>12</v>
      </c>
      <c r="H20">
        <v>53.64</v>
      </c>
      <c r="K20" s="18">
        <v>69.87</v>
      </c>
      <c r="N20" s="18">
        <f>IFERROR(VLOOKUP(B20,AthListWomen[],1,FALSE),0)</f>
        <v>65471</v>
      </c>
      <c r="O20" s="18">
        <f t="shared" si="0"/>
        <v>18</v>
      </c>
    </row>
    <row r="21" spans="1:15" x14ac:dyDescent="0.25">
      <c r="A21">
        <v>19</v>
      </c>
      <c r="B21">
        <v>67228</v>
      </c>
      <c r="C21">
        <v>29</v>
      </c>
      <c r="D21" t="s">
        <v>127</v>
      </c>
      <c r="E21" t="s">
        <v>37</v>
      </c>
      <c r="F21">
        <v>0</v>
      </c>
      <c r="G21" t="s">
        <v>12</v>
      </c>
      <c r="H21">
        <v>53.96</v>
      </c>
      <c r="K21" s="18">
        <v>76.14</v>
      </c>
      <c r="N21" s="18">
        <f>IFERROR(VLOOKUP(B21,AthListWomen[],1,FALSE),0)</f>
        <v>67228</v>
      </c>
      <c r="O21" s="18">
        <f t="shared" si="0"/>
        <v>19</v>
      </c>
    </row>
    <row r="22" spans="1:15" x14ac:dyDescent="0.25">
      <c r="A22">
        <v>20</v>
      </c>
      <c r="B22">
        <v>65467</v>
      </c>
      <c r="C22">
        <v>17</v>
      </c>
      <c r="D22" t="s">
        <v>126</v>
      </c>
      <c r="E22" t="s">
        <v>40</v>
      </c>
      <c r="F22">
        <v>0</v>
      </c>
      <c r="G22" t="s">
        <v>12</v>
      </c>
      <c r="H22">
        <v>54.07</v>
      </c>
      <c r="K22" s="18">
        <v>78.290000000000006</v>
      </c>
      <c r="N22" s="18">
        <f>IFERROR(VLOOKUP(B22,AthListWomen[],1,FALSE),0)</f>
        <v>65467</v>
      </c>
      <c r="O22" s="18">
        <f t="shared" si="0"/>
        <v>20</v>
      </c>
    </row>
    <row r="23" spans="1:15" x14ac:dyDescent="0.25">
      <c r="A23">
        <v>21</v>
      </c>
      <c r="B23">
        <v>66022</v>
      </c>
      <c r="C23">
        <v>28</v>
      </c>
      <c r="D23" t="s">
        <v>132</v>
      </c>
      <c r="E23" t="s">
        <v>27</v>
      </c>
      <c r="F23">
        <v>99</v>
      </c>
      <c r="G23" t="s">
        <v>12</v>
      </c>
      <c r="H23">
        <v>54.11</v>
      </c>
      <c r="K23" s="18">
        <v>79.069999999999993</v>
      </c>
      <c r="N23" s="18">
        <f>IFERROR(VLOOKUP(B23,AthListWomen[],1,FALSE),0)</f>
        <v>66022</v>
      </c>
      <c r="O23" s="18">
        <f t="shared" si="0"/>
        <v>21</v>
      </c>
    </row>
    <row r="24" spans="1:15" x14ac:dyDescent="0.25">
      <c r="A24">
        <v>22</v>
      </c>
      <c r="B24">
        <v>65268</v>
      </c>
      <c r="C24">
        <v>26</v>
      </c>
      <c r="D24" t="s">
        <v>125</v>
      </c>
      <c r="E24" t="s">
        <v>33</v>
      </c>
      <c r="F24">
        <v>99</v>
      </c>
      <c r="G24" t="s">
        <v>12</v>
      </c>
      <c r="H24">
        <v>54.24</v>
      </c>
      <c r="K24" s="18">
        <v>81.62</v>
      </c>
      <c r="N24" s="18">
        <f>IFERROR(VLOOKUP(B24,AthListWomen[],1,FALSE),0)</f>
        <v>65268</v>
      </c>
      <c r="O24" s="18">
        <f t="shared" si="0"/>
        <v>22</v>
      </c>
    </row>
    <row r="25" spans="1:15" x14ac:dyDescent="0.25">
      <c r="A25">
        <v>23</v>
      </c>
      <c r="B25">
        <v>69913</v>
      </c>
      <c r="C25">
        <v>23</v>
      </c>
      <c r="D25" t="s">
        <v>131</v>
      </c>
      <c r="E25" t="s">
        <v>14</v>
      </c>
      <c r="F25">
        <v>99</v>
      </c>
      <c r="G25" t="s">
        <v>12</v>
      </c>
      <c r="H25">
        <v>54.33</v>
      </c>
      <c r="K25" s="18">
        <v>83.38</v>
      </c>
      <c r="N25" s="18">
        <f>IFERROR(VLOOKUP(B25,AthListWomen[],1,FALSE),0)</f>
        <v>69913</v>
      </c>
      <c r="O25" s="18">
        <f t="shared" si="0"/>
        <v>23</v>
      </c>
    </row>
    <row r="26" spans="1:15" x14ac:dyDescent="0.25">
      <c r="A26">
        <v>24</v>
      </c>
      <c r="B26">
        <v>64984</v>
      </c>
      <c r="C26">
        <v>13</v>
      </c>
      <c r="D26" t="s">
        <v>122</v>
      </c>
      <c r="E26" t="s">
        <v>14</v>
      </c>
      <c r="F26">
        <v>0</v>
      </c>
      <c r="G26" t="s">
        <v>12</v>
      </c>
      <c r="H26">
        <v>54.39</v>
      </c>
      <c r="K26" s="18">
        <v>84.55</v>
      </c>
      <c r="N26" s="18">
        <f>IFERROR(VLOOKUP(B26,AthListWomen[],1,FALSE),0)</f>
        <v>64984</v>
      </c>
      <c r="O26" s="18">
        <f t="shared" si="0"/>
        <v>24</v>
      </c>
    </row>
    <row r="27" spans="1:15" x14ac:dyDescent="0.25">
      <c r="A27">
        <v>25</v>
      </c>
      <c r="B27">
        <v>65043</v>
      </c>
      <c r="C27">
        <v>27</v>
      </c>
      <c r="D27" t="s">
        <v>130</v>
      </c>
      <c r="E27" t="s">
        <v>113</v>
      </c>
      <c r="F27">
        <v>99</v>
      </c>
      <c r="G27" t="s">
        <v>12</v>
      </c>
      <c r="H27">
        <v>54.82</v>
      </c>
      <c r="K27" s="18">
        <v>92.97</v>
      </c>
      <c r="N27" s="18">
        <f>IFERROR(VLOOKUP(B27,AthListWomen[],1,FALSE),0)</f>
        <v>65043</v>
      </c>
      <c r="O27" s="18">
        <f t="shared" si="0"/>
        <v>25</v>
      </c>
    </row>
    <row r="28" spans="1:15" x14ac:dyDescent="0.25">
      <c r="A28">
        <v>26</v>
      </c>
      <c r="B28">
        <v>66954</v>
      </c>
      <c r="C28">
        <v>31</v>
      </c>
      <c r="D28" t="s">
        <v>134</v>
      </c>
      <c r="E28" t="s">
        <v>16</v>
      </c>
      <c r="F28">
        <v>0</v>
      </c>
      <c r="G28" t="s">
        <v>12</v>
      </c>
      <c r="H28">
        <v>55.26</v>
      </c>
      <c r="K28" s="18">
        <v>101.58</v>
      </c>
      <c r="N28" s="18">
        <f>IFERROR(VLOOKUP(B28,AthListWomen[],1,FALSE),0)</f>
        <v>66954</v>
      </c>
      <c r="O28" s="18">
        <f t="shared" si="0"/>
        <v>26</v>
      </c>
    </row>
    <row r="29" spans="1:15" x14ac:dyDescent="0.25">
      <c r="A29">
        <v>27</v>
      </c>
      <c r="B29">
        <v>66910</v>
      </c>
      <c r="C29">
        <v>33</v>
      </c>
      <c r="D29" t="s">
        <v>136</v>
      </c>
      <c r="E29" t="s">
        <v>40</v>
      </c>
      <c r="F29">
        <v>0</v>
      </c>
      <c r="G29" t="s">
        <v>12</v>
      </c>
      <c r="H29">
        <v>55.66</v>
      </c>
      <c r="K29" s="18">
        <v>109.41</v>
      </c>
      <c r="N29" s="18">
        <f>IFERROR(VLOOKUP(B29,AthListWomen[],1,FALSE),0)</f>
        <v>66910</v>
      </c>
      <c r="O29" s="18">
        <f t="shared" si="0"/>
        <v>27</v>
      </c>
    </row>
    <row r="30" spans="1:15" x14ac:dyDescent="0.25">
      <c r="A30">
        <v>28</v>
      </c>
      <c r="B30">
        <v>65336</v>
      </c>
      <c r="C30">
        <v>30</v>
      </c>
      <c r="D30" t="s">
        <v>140</v>
      </c>
      <c r="E30" t="s">
        <v>113</v>
      </c>
      <c r="F30">
        <v>99</v>
      </c>
      <c r="G30" t="s">
        <v>12</v>
      </c>
      <c r="H30">
        <v>55.76</v>
      </c>
      <c r="K30" s="18">
        <v>111.37</v>
      </c>
      <c r="N30" s="18">
        <f>IFERROR(VLOOKUP(B30,AthListWomen[],1,FALSE),0)</f>
        <v>65336</v>
      </c>
      <c r="O30" s="18">
        <f t="shared" si="0"/>
        <v>28</v>
      </c>
    </row>
    <row r="31" spans="1:15" x14ac:dyDescent="0.25">
      <c r="A31">
        <v>29</v>
      </c>
      <c r="B31">
        <v>67578</v>
      </c>
      <c r="C31">
        <v>21</v>
      </c>
      <c r="D31" t="s">
        <v>120</v>
      </c>
      <c r="E31" t="s">
        <v>40</v>
      </c>
      <c r="F31">
        <v>99</v>
      </c>
      <c r="G31" t="s">
        <v>12</v>
      </c>
      <c r="H31">
        <v>55.95</v>
      </c>
      <c r="K31" s="18">
        <v>115.09</v>
      </c>
      <c r="N31" s="18">
        <f>IFERROR(VLOOKUP(B31,AthListWomen[],1,FALSE),0)</f>
        <v>67578</v>
      </c>
      <c r="O31" s="18">
        <f t="shared" si="0"/>
        <v>29</v>
      </c>
    </row>
    <row r="32" spans="1:15" x14ac:dyDescent="0.25">
      <c r="A32">
        <v>30</v>
      </c>
      <c r="B32">
        <v>69967</v>
      </c>
      <c r="C32">
        <v>24</v>
      </c>
      <c r="D32" t="s">
        <v>123</v>
      </c>
      <c r="E32" t="s">
        <v>14</v>
      </c>
      <c r="F32">
        <v>99</v>
      </c>
      <c r="G32" t="s">
        <v>12</v>
      </c>
      <c r="H32">
        <v>56.36</v>
      </c>
      <c r="K32" s="18">
        <v>123.11</v>
      </c>
      <c r="N32" s="18">
        <f>IFERROR(VLOOKUP(B32,AthListWomen[],1,FALSE),0)</f>
        <v>69967</v>
      </c>
      <c r="O32" s="18">
        <f t="shared" si="0"/>
        <v>30</v>
      </c>
    </row>
    <row r="33" spans="1:15" x14ac:dyDescent="0.25">
      <c r="A33">
        <v>31</v>
      </c>
      <c r="B33">
        <v>65243</v>
      </c>
      <c r="C33">
        <v>25</v>
      </c>
      <c r="D33" t="s">
        <v>124</v>
      </c>
      <c r="E33" t="s">
        <v>84</v>
      </c>
      <c r="F33">
        <v>0</v>
      </c>
      <c r="G33" t="s">
        <v>12</v>
      </c>
      <c r="H33">
        <v>56.37</v>
      </c>
      <c r="K33" s="18">
        <v>123.31</v>
      </c>
      <c r="N33" s="18">
        <f>IFERROR(VLOOKUP(B33,AthListWomen[],1,FALSE),0)</f>
        <v>65243</v>
      </c>
      <c r="O33" s="18">
        <f t="shared" si="0"/>
        <v>31</v>
      </c>
    </row>
    <row r="34" spans="1:15" x14ac:dyDescent="0.25">
      <c r="A34">
        <v>32</v>
      </c>
      <c r="B34">
        <v>67107</v>
      </c>
      <c r="C34">
        <v>41</v>
      </c>
      <c r="D34" t="s">
        <v>160</v>
      </c>
      <c r="E34" t="s">
        <v>37</v>
      </c>
      <c r="F34">
        <v>0</v>
      </c>
      <c r="G34" t="s">
        <v>12</v>
      </c>
      <c r="H34">
        <v>57.14</v>
      </c>
      <c r="K34" s="18">
        <v>138.38</v>
      </c>
      <c r="N34" s="18">
        <f>IFERROR(VLOOKUP(B34,AthListWomen[],1,FALSE),0)</f>
        <v>67107</v>
      </c>
      <c r="O34" s="18">
        <f t="shared" si="0"/>
        <v>32</v>
      </c>
    </row>
    <row r="35" spans="1:15" x14ac:dyDescent="0.25">
      <c r="A35">
        <v>33</v>
      </c>
      <c r="B35">
        <v>78054</v>
      </c>
      <c r="C35">
        <v>32</v>
      </c>
      <c r="D35" t="s">
        <v>158</v>
      </c>
      <c r="E35" t="s">
        <v>16</v>
      </c>
      <c r="F35">
        <v>99</v>
      </c>
      <c r="G35" t="s">
        <v>12</v>
      </c>
      <c r="H35">
        <v>57.42</v>
      </c>
      <c r="K35" s="18">
        <v>143.86000000000001</v>
      </c>
      <c r="N35" s="18">
        <f>IFERROR(VLOOKUP(B35,AthListWomen[],1,FALSE),0)</f>
        <v>78054</v>
      </c>
      <c r="O35" s="18">
        <f t="shared" si="0"/>
        <v>33</v>
      </c>
    </row>
    <row r="36" spans="1:15" x14ac:dyDescent="0.25">
      <c r="A36">
        <v>34</v>
      </c>
      <c r="B36">
        <v>72124</v>
      </c>
      <c r="C36">
        <v>39</v>
      </c>
      <c r="D36" t="s">
        <v>159</v>
      </c>
      <c r="E36" t="s">
        <v>33</v>
      </c>
      <c r="F36">
        <v>99</v>
      </c>
      <c r="G36" t="s">
        <v>12</v>
      </c>
      <c r="H36">
        <v>57.61</v>
      </c>
      <c r="K36" s="18">
        <v>147.58000000000001</v>
      </c>
      <c r="N36" s="18">
        <f>IFERROR(VLOOKUP(B36,AthListWomen[],1,FALSE),0)</f>
        <v>72124</v>
      </c>
      <c r="O36" s="18">
        <f t="shared" si="0"/>
        <v>34</v>
      </c>
    </row>
    <row r="37" spans="1:15" x14ac:dyDescent="0.25">
      <c r="A37">
        <v>35</v>
      </c>
      <c r="B37">
        <v>65072</v>
      </c>
      <c r="C37">
        <v>34</v>
      </c>
      <c r="D37" t="s">
        <v>138</v>
      </c>
      <c r="E37" t="s">
        <v>33</v>
      </c>
      <c r="F37">
        <v>0</v>
      </c>
      <c r="G37" t="s">
        <v>12</v>
      </c>
      <c r="H37">
        <v>58.47</v>
      </c>
      <c r="K37" s="18">
        <v>164.41</v>
      </c>
      <c r="N37" s="18">
        <f>IFERROR(VLOOKUP(B37,AthListWomen[],1,FALSE),0)</f>
        <v>65072</v>
      </c>
      <c r="O37" s="18">
        <f t="shared" si="0"/>
        <v>35</v>
      </c>
    </row>
    <row r="38" spans="1:15" x14ac:dyDescent="0.25">
      <c r="A38">
        <v>36</v>
      </c>
      <c r="B38">
        <v>65927</v>
      </c>
      <c r="C38">
        <v>42</v>
      </c>
      <c r="D38" t="s">
        <v>610</v>
      </c>
      <c r="E38" t="s">
        <v>27</v>
      </c>
      <c r="F38">
        <v>99</v>
      </c>
      <c r="G38" t="s">
        <v>12</v>
      </c>
      <c r="H38">
        <v>58.91</v>
      </c>
      <c r="K38" s="18">
        <v>173.02</v>
      </c>
      <c r="N38" s="18">
        <f>IFERROR(VLOOKUP(B38,AthListWomen[],1,FALSE),0)</f>
        <v>65927</v>
      </c>
      <c r="O38" s="18">
        <f t="shared" si="0"/>
        <v>36</v>
      </c>
    </row>
    <row r="39" spans="1:15" x14ac:dyDescent="0.25">
      <c r="A39">
        <v>37</v>
      </c>
      <c r="B39">
        <v>65533</v>
      </c>
      <c r="C39">
        <v>36</v>
      </c>
      <c r="D39" t="s">
        <v>133</v>
      </c>
      <c r="E39" t="s">
        <v>14</v>
      </c>
      <c r="F39">
        <v>99</v>
      </c>
      <c r="G39" t="s">
        <v>12</v>
      </c>
      <c r="H39">
        <v>59.31</v>
      </c>
      <c r="K39" s="18">
        <v>180.85</v>
      </c>
      <c r="N39" s="18">
        <f>IFERROR(VLOOKUP(B39,AthListWomen[],1,FALSE),0)</f>
        <v>65533</v>
      </c>
      <c r="O39" s="18">
        <f t="shared" si="0"/>
        <v>37</v>
      </c>
    </row>
    <row r="40" spans="1:15" x14ac:dyDescent="0.25">
      <c r="A40">
        <v>38</v>
      </c>
      <c r="B40">
        <v>73438</v>
      </c>
      <c r="C40">
        <v>40</v>
      </c>
      <c r="D40" t="s">
        <v>143</v>
      </c>
      <c r="E40" t="s">
        <v>25</v>
      </c>
      <c r="F40">
        <v>99</v>
      </c>
      <c r="G40" t="s">
        <v>12</v>
      </c>
      <c r="H40" s="1">
        <v>6.9583333333333335E-4</v>
      </c>
      <c r="K40" s="18">
        <v>196.7</v>
      </c>
      <c r="N40" s="18">
        <f>IFERROR(VLOOKUP(B40,AthListWomen[],1,FALSE),0)</f>
        <v>73438</v>
      </c>
      <c r="O40" s="18">
        <f t="shared" si="0"/>
        <v>38</v>
      </c>
    </row>
    <row r="41" spans="1:15" x14ac:dyDescent="0.25">
      <c r="A41">
        <v>39</v>
      </c>
      <c r="B41">
        <v>66009</v>
      </c>
      <c r="C41">
        <v>44</v>
      </c>
      <c r="D41" t="s">
        <v>614</v>
      </c>
      <c r="E41" t="s">
        <v>22</v>
      </c>
      <c r="F41">
        <v>99</v>
      </c>
      <c r="G41" t="s">
        <v>12</v>
      </c>
      <c r="H41" s="1">
        <v>6.9652777777777768E-4</v>
      </c>
      <c r="K41" s="18">
        <v>197.88</v>
      </c>
      <c r="N41" s="18">
        <f>IFERROR(VLOOKUP(B41,AthListWomen[],1,FALSE),0)</f>
        <v>66009</v>
      </c>
      <c r="O41" s="18">
        <f t="shared" si="0"/>
        <v>39</v>
      </c>
    </row>
    <row r="42" spans="1:15" x14ac:dyDescent="0.25">
      <c r="A42">
        <v>40</v>
      </c>
      <c r="B42">
        <v>66984</v>
      </c>
      <c r="C42">
        <v>37</v>
      </c>
      <c r="D42" t="s">
        <v>139</v>
      </c>
      <c r="E42" t="s">
        <v>33</v>
      </c>
      <c r="F42">
        <v>0</v>
      </c>
      <c r="G42" t="s">
        <v>12</v>
      </c>
      <c r="H42" s="1">
        <v>6.9976851851851851E-4</v>
      </c>
      <c r="K42" s="18">
        <v>203.36</v>
      </c>
      <c r="N42" s="18">
        <f>IFERROR(VLOOKUP(B42,AthListWomen[],1,FALSE),0)</f>
        <v>66984</v>
      </c>
      <c r="O42" s="18">
        <f t="shared" si="0"/>
        <v>40</v>
      </c>
    </row>
    <row r="43" spans="1:15" x14ac:dyDescent="0.25">
      <c r="A43">
        <v>41</v>
      </c>
      <c r="B43">
        <v>74210</v>
      </c>
      <c r="C43">
        <v>45</v>
      </c>
      <c r="D43" t="s">
        <v>154</v>
      </c>
      <c r="E43" t="s">
        <v>40</v>
      </c>
      <c r="F43">
        <v>0</v>
      </c>
      <c r="G43" t="s">
        <v>12</v>
      </c>
      <c r="H43" s="1">
        <v>7.0300925925925923E-4</v>
      </c>
      <c r="K43" s="18">
        <v>208.84</v>
      </c>
      <c r="N43" s="18">
        <f>IFERROR(VLOOKUP(B43,AthListWomen[],1,FALSE),0)</f>
        <v>74210</v>
      </c>
      <c r="O43" s="18">
        <f t="shared" si="0"/>
        <v>41</v>
      </c>
    </row>
    <row r="44" spans="1:15" x14ac:dyDescent="0.25">
      <c r="A44">
        <v>42</v>
      </c>
      <c r="B44">
        <v>70993</v>
      </c>
      <c r="C44">
        <v>38</v>
      </c>
      <c r="D44" t="s">
        <v>141</v>
      </c>
      <c r="E44" t="s">
        <v>40</v>
      </c>
      <c r="F44">
        <v>0</v>
      </c>
      <c r="G44" t="s">
        <v>12</v>
      </c>
      <c r="H44" s="1">
        <v>7.0358796296296304E-4</v>
      </c>
      <c r="K44" s="18">
        <v>209.82</v>
      </c>
      <c r="N44" s="18">
        <f>IFERROR(VLOOKUP(B44,AthListWomen[],1,FALSE),0)</f>
        <v>70993</v>
      </c>
      <c r="O44" s="18">
        <f t="shared" si="0"/>
        <v>42</v>
      </c>
    </row>
    <row r="45" spans="1:15" x14ac:dyDescent="0.25">
      <c r="A45">
        <v>43</v>
      </c>
      <c r="B45">
        <v>69771</v>
      </c>
      <c r="C45">
        <v>46</v>
      </c>
      <c r="D45" t="s">
        <v>149</v>
      </c>
      <c r="E45" t="s">
        <v>40</v>
      </c>
      <c r="F45">
        <v>0</v>
      </c>
      <c r="G45" t="s">
        <v>12</v>
      </c>
      <c r="H45" s="1">
        <v>7.0428240740740737E-4</v>
      </c>
      <c r="K45" s="18">
        <v>210.99</v>
      </c>
      <c r="N45" s="18">
        <f>IFERROR(VLOOKUP(B45,AthListWomen[],1,FALSE),0)</f>
        <v>69771</v>
      </c>
      <c r="O45" s="18">
        <f t="shared" si="0"/>
        <v>43</v>
      </c>
    </row>
    <row r="46" spans="1:15" x14ac:dyDescent="0.25">
      <c r="A46">
        <v>44</v>
      </c>
      <c r="B46">
        <v>70406</v>
      </c>
      <c r="C46">
        <v>43</v>
      </c>
      <c r="D46" t="s">
        <v>146</v>
      </c>
      <c r="E46" t="s">
        <v>33</v>
      </c>
      <c r="F46">
        <v>99</v>
      </c>
      <c r="G46" t="s">
        <v>12</v>
      </c>
      <c r="H46" s="1">
        <v>7.0532407407407403E-4</v>
      </c>
      <c r="K46" s="18">
        <v>212.75</v>
      </c>
      <c r="N46" s="18">
        <f>IFERROR(VLOOKUP(B46,AthListWomen[],1,FALSE),0)</f>
        <v>70406</v>
      </c>
      <c r="O46" s="18">
        <f t="shared" si="0"/>
        <v>44</v>
      </c>
    </row>
    <row r="47" spans="1:15" x14ac:dyDescent="0.25">
      <c r="A47">
        <v>45</v>
      </c>
      <c r="B47">
        <v>67207</v>
      </c>
      <c r="C47">
        <v>47</v>
      </c>
      <c r="D47" t="s">
        <v>150</v>
      </c>
      <c r="E47" t="s">
        <v>37</v>
      </c>
      <c r="F47">
        <v>0</v>
      </c>
      <c r="G47" t="s">
        <v>12</v>
      </c>
      <c r="H47" s="1">
        <v>7.245370370370371E-4</v>
      </c>
      <c r="K47" s="18">
        <v>245.24</v>
      </c>
      <c r="N47" s="18">
        <f>IFERROR(VLOOKUP(B47,AthListWomen[],1,FALSE),0)</f>
        <v>67207</v>
      </c>
      <c r="O47" s="18">
        <f t="shared" si="0"/>
        <v>45</v>
      </c>
    </row>
    <row r="48" spans="1:15" x14ac:dyDescent="0.25">
      <c r="A48">
        <v>46</v>
      </c>
      <c r="B48">
        <v>69326</v>
      </c>
      <c r="C48">
        <v>48</v>
      </c>
      <c r="D48" t="s">
        <v>151</v>
      </c>
      <c r="E48" t="s">
        <v>129</v>
      </c>
      <c r="F48">
        <v>99</v>
      </c>
      <c r="G48" t="s">
        <v>12</v>
      </c>
      <c r="H48" s="1">
        <v>7.4259259259259254E-4</v>
      </c>
      <c r="K48" s="18">
        <v>275.77999999999997</v>
      </c>
      <c r="N48" s="18">
        <f>IFERROR(VLOOKUP(B48,AthListWomen[],1,FALSE),0)</f>
        <v>69326</v>
      </c>
      <c r="O48" s="18">
        <f t="shared" si="0"/>
        <v>46</v>
      </c>
    </row>
    <row r="49" spans="1:15" x14ac:dyDescent="0.25">
      <c r="A49">
        <v>999</v>
      </c>
      <c r="B49">
        <v>72126</v>
      </c>
      <c r="C49">
        <v>19</v>
      </c>
      <c r="D49" t="s">
        <v>114</v>
      </c>
      <c r="E49" t="s">
        <v>33</v>
      </c>
      <c r="F49">
        <v>99</v>
      </c>
      <c r="G49" t="s">
        <v>12</v>
      </c>
      <c r="H49" t="s">
        <v>66</v>
      </c>
      <c r="K49" s="18">
        <v>0</v>
      </c>
      <c r="N49" s="18">
        <f>IFERROR(VLOOKUP(B49,AthListWomen[],1,FALSE),0)</f>
        <v>72126</v>
      </c>
      <c r="O49" s="18">
        <f t="shared" si="0"/>
        <v>0</v>
      </c>
    </row>
    <row r="50" spans="1:15" x14ac:dyDescent="0.25">
      <c r="A50" s="18">
        <v>999</v>
      </c>
      <c r="B50" s="18">
        <v>65077</v>
      </c>
      <c r="C50" s="18">
        <v>35</v>
      </c>
      <c r="D50" s="18" t="s">
        <v>128</v>
      </c>
      <c r="E50" s="18" t="s">
        <v>129</v>
      </c>
      <c r="F50" s="18">
        <v>99</v>
      </c>
      <c r="G50" s="18" t="s">
        <v>12</v>
      </c>
      <c r="H50" s="18" t="s">
        <v>66</v>
      </c>
      <c r="I50" s="18"/>
      <c r="J50" s="18"/>
      <c r="K50" s="18">
        <v>0</v>
      </c>
      <c r="N50" s="18">
        <f>IFERROR(VLOOKUP(#REF!,AthListWomen[],1,FALSE),0)</f>
        <v>0</v>
      </c>
      <c r="O50" s="18">
        <f>IF(N50&gt;0,IF(#REF!&gt;0,IF(#REF!&lt;999,IF(#REF!=A49,IF(N49&gt;0,O49,O49+1),IF(A49=A48,O49+2,O49+1)),0),O49),O49)</f>
        <v>0</v>
      </c>
    </row>
    <row r="51" spans="1:15" x14ac:dyDescent="0.25">
      <c r="N51" s="18">
        <f>IFERROR(VLOOKUP(#REF!,AthListWomen[],1,FALSE),0)</f>
        <v>0</v>
      </c>
      <c r="O51" s="18">
        <f>IF(N51&gt;0,IF(#REF!&gt;0,IF(#REF!&lt;999,IF(#REF!=#REF!,IF(N50&gt;0,O50,O50+1),IF(#REF!=A49,O50+2,O50+1)),0),O50),O50)</f>
        <v>0</v>
      </c>
    </row>
    <row r="52" spans="1:15" x14ac:dyDescent="0.25">
      <c r="N52" s="18">
        <f>IFERROR(VLOOKUP(#REF!,AthListWomen[],1,FALSE),0)</f>
        <v>0</v>
      </c>
      <c r="O52" s="18">
        <f>IF(N52&gt;0,IF(#REF!&gt;0,IF(#REF!&lt;999,IF(#REF!=#REF!,IF(N51&gt;0,O51,O51+1),IF(#REF!=#REF!,O51+2,O51+1)),0),O51),O51)</f>
        <v>0</v>
      </c>
    </row>
    <row r="53" spans="1:15" x14ac:dyDescent="0.25">
      <c r="N53" s="18">
        <f>IFERROR(VLOOKUP(#REF!,AthListWomen[],1,FALSE),0)</f>
        <v>0</v>
      </c>
      <c r="O53" s="18">
        <f>IF(N53&gt;0,IF(#REF!&gt;0,IF(#REF!&lt;999,IF(#REF!=#REF!,IF(N52&gt;0,O52,O52+1),IF(#REF!=#REF!,O52+2,O52+1)),0),O52),O52)</f>
        <v>0</v>
      </c>
    </row>
    <row r="54" spans="1:15" x14ac:dyDescent="0.25">
      <c r="N54" s="18">
        <f>IFERROR(VLOOKUP(#REF!,AthListWomen[],1,FALSE),0)</f>
        <v>0</v>
      </c>
      <c r="O54" s="18">
        <f>IF(N54&gt;0,IF(#REF!&gt;0,IF(#REF!&lt;999,IF(#REF!=#REF!,IF(N53&gt;0,O53,O53+1),IF(#REF!=#REF!,O53+2,O53+1)),0),O53),O53)</f>
        <v>0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IF(N55&gt;0,IF(#REF!&gt;0,IF(#REF!&lt;999,IF(#REF!=#REF!,IF(N54&gt;0,O54,O54+1),IF(#REF!=#REF!,O54+2,O54+1)),0),O54),O54)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F14" sqref="F14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67237</v>
      </c>
      <c r="C3">
        <v>4</v>
      </c>
      <c r="D3" t="s">
        <v>91</v>
      </c>
      <c r="E3" t="s">
        <v>16</v>
      </c>
      <c r="F3">
        <v>99</v>
      </c>
      <c r="G3" t="s">
        <v>12</v>
      </c>
      <c r="H3">
        <v>48.41</v>
      </c>
      <c r="I3">
        <v>47.36</v>
      </c>
      <c r="K3" s="18">
        <v>0</v>
      </c>
      <c r="N3" s="18">
        <f>IFERROR(VLOOKUP(B3,AthListMen[],1,FALSE),0)</f>
        <v>67237</v>
      </c>
      <c r="O3" s="18">
        <f t="shared" ref="O3:O53" si="0">IF(N3&gt;0,IF(A3&gt;0,IF(A3&lt;999,IF(A3=A2,IF(N2&gt;0,O2,O2+1),IF(A2=A1,O2+2,O2+1)),0),O2),O2)</f>
        <v>1</v>
      </c>
    </row>
    <row r="4" spans="1:15" x14ac:dyDescent="0.25">
      <c r="A4">
        <v>2</v>
      </c>
      <c r="B4">
        <v>67898</v>
      </c>
      <c r="C4">
        <v>1</v>
      </c>
      <c r="D4" t="s">
        <v>71</v>
      </c>
      <c r="E4" t="s">
        <v>11</v>
      </c>
      <c r="F4">
        <v>0</v>
      </c>
      <c r="G4" t="s">
        <v>12</v>
      </c>
      <c r="H4">
        <v>50.31</v>
      </c>
      <c r="I4">
        <v>48.27</v>
      </c>
      <c r="K4" s="18">
        <v>28.75</v>
      </c>
      <c r="N4" s="18">
        <f>IFERROR(VLOOKUP(B4,AthListMen[],1,FALSE),0)</f>
        <v>67898</v>
      </c>
      <c r="O4" s="18">
        <f t="shared" si="0"/>
        <v>2</v>
      </c>
    </row>
    <row r="5" spans="1:15" x14ac:dyDescent="0.25">
      <c r="A5">
        <v>3</v>
      </c>
      <c r="B5">
        <v>65010</v>
      </c>
      <c r="C5">
        <v>5</v>
      </c>
      <c r="D5" t="s">
        <v>17</v>
      </c>
      <c r="E5" t="s">
        <v>14</v>
      </c>
      <c r="F5">
        <v>99</v>
      </c>
      <c r="G5" t="s">
        <v>12</v>
      </c>
      <c r="H5">
        <v>50.12</v>
      </c>
      <c r="I5">
        <v>49.17</v>
      </c>
      <c r="K5" s="18">
        <v>36.020000000000003</v>
      </c>
      <c r="N5" s="18">
        <f>IFERROR(VLOOKUP(B5,AthListMen[],1,FALSE),0)</f>
        <v>65010</v>
      </c>
      <c r="O5" s="18">
        <f t="shared" si="0"/>
        <v>3</v>
      </c>
    </row>
    <row r="6" spans="1:15" x14ac:dyDescent="0.25">
      <c r="A6">
        <v>4</v>
      </c>
      <c r="B6">
        <v>65068</v>
      </c>
      <c r="C6">
        <v>8</v>
      </c>
      <c r="D6" t="s">
        <v>606</v>
      </c>
      <c r="E6" t="s">
        <v>40</v>
      </c>
      <c r="F6">
        <v>99</v>
      </c>
      <c r="G6" t="s">
        <v>12</v>
      </c>
      <c r="H6">
        <v>50.71</v>
      </c>
      <c r="I6">
        <v>49.16</v>
      </c>
      <c r="K6" s="18">
        <v>41.95</v>
      </c>
      <c r="N6" s="18">
        <f>IFERROR(VLOOKUP(B6,AthListMen[],1,FALSE),0)</f>
        <v>65068</v>
      </c>
      <c r="O6" s="18">
        <f t="shared" si="0"/>
        <v>4</v>
      </c>
    </row>
    <row r="7" spans="1:15" x14ac:dyDescent="0.25">
      <c r="A7">
        <v>5</v>
      </c>
      <c r="B7">
        <v>67162</v>
      </c>
      <c r="C7">
        <v>2</v>
      </c>
      <c r="D7" t="s">
        <v>92</v>
      </c>
      <c r="E7" t="s">
        <v>40</v>
      </c>
      <c r="F7">
        <v>0</v>
      </c>
      <c r="G7" t="s">
        <v>12</v>
      </c>
      <c r="H7">
        <v>50.68</v>
      </c>
      <c r="I7">
        <v>49.85</v>
      </c>
      <c r="K7" s="18">
        <v>48.71</v>
      </c>
      <c r="N7" s="18">
        <f>IFERROR(VLOOKUP(B7,AthListMen[],1,FALSE),0)</f>
        <v>67162</v>
      </c>
      <c r="O7" s="18">
        <f t="shared" si="0"/>
        <v>5</v>
      </c>
    </row>
    <row r="8" spans="1:15" x14ac:dyDescent="0.25">
      <c r="A8">
        <v>6</v>
      </c>
      <c r="B8">
        <v>71926</v>
      </c>
      <c r="C8">
        <v>9</v>
      </c>
      <c r="D8" t="s">
        <v>15</v>
      </c>
      <c r="E8" t="s">
        <v>16</v>
      </c>
      <c r="F8">
        <v>99</v>
      </c>
      <c r="G8" t="s">
        <v>12</v>
      </c>
      <c r="H8">
        <v>51.15</v>
      </c>
      <c r="I8">
        <v>49.45</v>
      </c>
      <c r="K8" s="18">
        <v>49.42</v>
      </c>
      <c r="N8" s="18">
        <f>IFERROR(VLOOKUP(B8,AthListMen[],1,FALSE),0)</f>
        <v>71926</v>
      </c>
      <c r="O8" s="18">
        <f t="shared" si="0"/>
        <v>6</v>
      </c>
    </row>
    <row r="9" spans="1:15" x14ac:dyDescent="0.25">
      <c r="A9">
        <v>7</v>
      </c>
      <c r="B9">
        <v>65339</v>
      </c>
      <c r="C9">
        <v>7</v>
      </c>
      <c r="D9" t="s">
        <v>13</v>
      </c>
      <c r="E9" t="s">
        <v>14</v>
      </c>
      <c r="F9">
        <v>0</v>
      </c>
      <c r="G9" t="s">
        <v>12</v>
      </c>
      <c r="H9">
        <v>50.74</v>
      </c>
      <c r="I9">
        <v>50.1</v>
      </c>
      <c r="K9" s="18">
        <v>51.88</v>
      </c>
      <c r="N9" s="18">
        <f>IFERROR(VLOOKUP(B9,AthListMen[],1,FALSE),0)</f>
        <v>65339</v>
      </c>
      <c r="O9" s="18">
        <f t="shared" si="0"/>
        <v>7</v>
      </c>
    </row>
    <row r="10" spans="1:15" x14ac:dyDescent="0.25">
      <c r="A10">
        <v>8</v>
      </c>
      <c r="B10">
        <v>65007</v>
      </c>
      <c r="C10">
        <v>14</v>
      </c>
      <c r="D10" t="s">
        <v>41</v>
      </c>
      <c r="E10" t="s">
        <v>25</v>
      </c>
      <c r="F10">
        <v>0</v>
      </c>
      <c r="G10" t="s">
        <v>12</v>
      </c>
      <c r="H10">
        <v>51.91</v>
      </c>
      <c r="I10">
        <v>49.75</v>
      </c>
      <c r="K10" s="18">
        <v>60.27</v>
      </c>
      <c r="N10" s="18">
        <f>IFERROR(VLOOKUP(B10,AthListMen[],1,FALSE),0)</f>
        <v>65007</v>
      </c>
      <c r="O10" s="18">
        <f t="shared" si="0"/>
        <v>8</v>
      </c>
    </row>
    <row r="11" spans="1:15" x14ac:dyDescent="0.25">
      <c r="A11">
        <v>9</v>
      </c>
      <c r="B11">
        <v>65169</v>
      </c>
      <c r="C11">
        <v>13</v>
      </c>
      <c r="D11" t="s">
        <v>31</v>
      </c>
      <c r="E11" t="s">
        <v>25</v>
      </c>
      <c r="F11">
        <v>99</v>
      </c>
      <c r="G11" t="s">
        <v>12</v>
      </c>
      <c r="H11">
        <v>51.79</v>
      </c>
      <c r="I11">
        <v>50.06</v>
      </c>
      <c r="K11" s="18">
        <v>62.22</v>
      </c>
      <c r="N11" s="18">
        <f>IFERROR(VLOOKUP(B11,AthListMen[],1,FALSE),0)</f>
        <v>65169</v>
      </c>
      <c r="O11" s="18">
        <f t="shared" si="0"/>
        <v>9</v>
      </c>
    </row>
    <row r="12" spans="1:15" x14ac:dyDescent="0.25">
      <c r="A12">
        <v>10</v>
      </c>
      <c r="B12">
        <v>69415</v>
      </c>
      <c r="C12">
        <v>6</v>
      </c>
      <c r="D12" t="s">
        <v>77</v>
      </c>
      <c r="E12" t="s">
        <v>16</v>
      </c>
      <c r="F12">
        <v>99</v>
      </c>
      <c r="G12" t="s">
        <v>12</v>
      </c>
      <c r="H12">
        <v>51.31</v>
      </c>
      <c r="I12">
        <v>50.64</v>
      </c>
      <c r="K12" s="18">
        <v>63.24</v>
      </c>
      <c r="N12" s="18">
        <f>IFERROR(VLOOKUP(B12,AthListMen[],1,FALSE),0)</f>
        <v>69415</v>
      </c>
      <c r="O12" s="18">
        <f t="shared" si="0"/>
        <v>10</v>
      </c>
    </row>
    <row r="13" spans="1:15" x14ac:dyDescent="0.25">
      <c r="A13">
        <v>11</v>
      </c>
      <c r="B13">
        <v>65464</v>
      </c>
      <c r="C13">
        <v>11</v>
      </c>
      <c r="D13" t="s">
        <v>19</v>
      </c>
      <c r="E13" t="s">
        <v>11</v>
      </c>
      <c r="F13">
        <v>99</v>
      </c>
      <c r="G13" t="s">
        <v>12</v>
      </c>
      <c r="H13">
        <v>52.55</v>
      </c>
      <c r="I13">
        <v>49.86</v>
      </c>
      <c r="K13" s="18">
        <v>67.95</v>
      </c>
      <c r="N13" s="18">
        <f>IFERROR(VLOOKUP(B13,AthListMen[],1,FALSE),0)</f>
        <v>65464</v>
      </c>
      <c r="O13" s="18">
        <f t="shared" si="0"/>
        <v>11</v>
      </c>
    </row>
    <row r="14" spans="1:15" x14ac:dyDescent="0.25">
      <c r="A14">
        <v>12</v>
      </c>
      <c r="B14">
        <v>67020</v>
      </c>
      <c r="C14">
        <v>26</v>
      </c>
      <c r="D14" t="s">
        <v>75</v>
      </c>
      <c r="E14" t="s">
        <v>76</v>
      </c>
      <c r="F14">
        <v>0</v>
      </c>
      <c r="G14" t="s">
        <v>12</v>
      </c>
      <c r="H14">
        <v>53.29</v>
      </c>
      <c r="I14">
        <v>49.6</v>
      </c>
      <c r="K14" s="18">
        <v>72.86</v>
      </c>
      <c r="N14" s="18">
        <f>IFERROR(VLOOKUP(B14,AthListMen[],1,FALSE),0)</f>
        <v>67020</v>
      </c>
      <c r="O14" s="18">
        <f t="shared" si="0"/>
        <v>12</v>
      </c>
    </row>
    <row r="15" spans="1:15" x14ac:dyDescent="0.25">
      <c r="A15">
        <v>13</v>
      </c>
      <c r="B15">
        <v>66978</v>
      </c>
      <c r="C15">
        <v>32</v>
      </c>
      <c r="D15" t="s">
        <v>23</v>
      </c>
      <c r="E15" t="s">
        <v>16</v>
      </c>
      <c r="F15">
        <v>99</v>
      </c>
      <c r="G15" t="s">
        <v>12</v>
      </c>
      <c r="H15">
        <v>52.47</v>
      </c>
      <c r="I15">
        <v>50.78</v>
      </c>
      <c r="K15" s="18">
        <v>76.540000000000006</v>
      </c>
      <c r="N15" s="18">
        <f>IFERROR(VLOOKUP(B15,AthListMen[],1,FALSE),0)</f>
        <v>66978</v>
      </c>
      <c r="O15" s="18">
        <f t="shared" si="0"/>
        <v>13</v>
      </c>
    </row>
    <row r="16" spans="1:15" x14ac:dyDescent="0.25">
      <c r="A16">
        <v>14</v>
      </c>
      <c r="B16">
        <v>65106</v>
      </c>
      <c r="C16">
        <v>20</v>
      </c>
      <c r="D16" t="s">
        <v>18</v>
      </c>
      <c r="E16" t="s">
        <v>16</v>
      </c>
      <c r="F16">
        <v>99</v>
      </c>
      <c r="G16" t="s">
        <v>12</v>
      </c>
      <c r="H16">
        <v>52.92</v>
      </c>
      <c r="I16">
        <v>51.29</v>
      </c>
      <c r="K16" s="18">
        <v>86.37</v>
      </c>
      <c r="N16" s="18">
        <f>IFERROR(VLOOKUP(B16,AthListMen[],1,FALSE),0)</f>
        <v>65106</v>
      </c>
      <c r="O16" s="18">
        <f t="shared" si="0"/>
        <v>14</v>
      </c>
    </row>
    <row r="17" spans="1:15" x14ac:dyDescent="0.25">
      <c r="A17">
        <v>15</v>
      </c>
      <c r="B17">
        <v>65931</v>
      </c>
      <c r="C17">
        <v>16</v>
      </c>
      <c r="D17" t="s">
        <v>21</v>
      </c>
      <c r="E17" t="s">
        <v>22</v>
      </c>
      <c r="F17">
        <v>99</v>
      </c>
      <c r="G17" t="s">
        <v>12</v>
      </c>
      <c r="H17">
        <v>53.64</v>
      </c>
      <c r="I17">
        <v>50.81</v>
      </c>
      <c r="K17" s="18">
        <v>88.82</v>
      </c>
      <c r="N17" s="18">
        <f>IFERROR(VLOOKUP(B17,AthListMen[],1,FALSE),0)</f>
        <v>65931</v>
      </c>
      <c r="O17" s="18">
        <f t="shared" si="0"/>
        <v>15</v>
      </c>
    </row>
    <row r="18" spans="1:15" x14ac:dyDescent="0.25">
      <c r="A18">
        <v>16</v>
      </c>
      <c r="B18">
        <v>67127</v>
      </c>
      <c r="C18">
        <v>23</v>
      </c>
      <c r="D18" t="s">
        <v>73</v>
      </c>
      <c r="E18" t="s">
        <v>40</v>
      </c>
      <c r="F18">
        <v>0</v>
      </c>
      <c r="G18" t="s">
        <v>12</v>
      </c>
      <c r="H18">
        <v>54.48</v>
      </c>
      <c r="I18">
        <v>50.06</v>
      </c>
      <c r="K18" s="18">
        <v>89.74</v>
      </c>
      <c r="N18" s="18">
        <f>IFERROR(VLOOKUP(B18,AthListMen[],1,FALSE),0)</f>
        <v>67127</v>
      </c>
      <c r="O18" s="18">
        <f t="shared" si="0"/>
        <v>16</v>
      </c>
    </row>
    <row r="19" spans="1:15" x14ac:dyDescent="0.25">
      <c r="A19">
        <v>17</v>
      </c>
      <c r="B19">
        <v>65835</v>
      </c>
      <c r="C19">
        <v>17</v>
      </c>
      <c r="D19" t="s">
        <v>34</v>
      </c>
      <c r="E19" t="s">
        <v>27</v>
      </c>
      <c r="F19">
        <v>0</v>
      </c>
      <c r="G19" t="s">
        <v>12</v>
      </c>
      <c r="H19">
        <v>53.6</v>
      </c>
      <c r="I19">
        <v>51.14</v>
      </c>
      <c r="K19" s="18">
        <v>91.79</v>
      </c>
      <c r="N19" s="18">
        <f>IFERROR(VLOOKUP(B19,AthListMen[],1,FALSE),0)</f>
        <v>65835</v>
      </c>
      <c r="O19" s="18">
        <f t="shared" si="0"/>
        <v>17</v>
      </c>
    </row>
    <row r="20" spans="1:15" x14ac:dyDescent="0.25">
      <c r="A20">
        <v>18</v>
      </c>
      <c r="B20">
        <v>65357</v>
      </c>
      <c r="C20">
        <v>10</v>
      </c>
      <c r="D20" t="s">
        <v>30</v>
      </c>
      <c r="E20" t="s">
        <v>14</v>
      </c>
      <c r="F20">
        <v>99</v>
      </c>
      <c r="G20" t="s">
        <v>12</v>
      </c>
      <c r="H20">
        <v>54.51</v>
      </c>
      <c r="I20">
        <v>50.88</v>
      </c>
      <c r="K20" s="18">
        <v>98.44</v>
      </c>
      <c r="N20" s="18">
        <f>IFERROR(VLOOKUP(B20,AthListMen[],1,FALSE),0)</f>
        <v>65357</v>
      </c>
      <c r="O20" s="18">
        <f t="shared" si="0"/>
        <v>18</v>
      </c>
    </row>
    <row r="21" spans="1:15" x14ac:dyDescent="0.25">
      <c r="A21">
        <v>19</v>
      </c>
      <c r="B21">
        <v>65160</v>
      </c>
      <c r="C21">
        <v>21</v>
      </c>
      <c r="D21" t="s">
        <v>20</v>
      </c>
      <c r="E21" t="s">
        <v>14</v>
      </c>
      <c r="F21">
        <v>0</v>
      </c>
      <c r="G21" t="s">
        <v>12</v>
      </c>
      <c r="H21">
        <v>53.63</v>
      </c>
      <c r="I21">
        <v>51.85</v>
      </c>
      <c r="K21" s="18">
        <v>99.36</v>
      </c>
      <c r="N21" s="18">
        <f>IFERROR(VLOOKUP(B21,AthListMen[],1,FALSE),0)</f>
        <v>65160</v>
      </c>
      <c r="O21" s="18">
        <f t="shared" si="0"/>
        <v>19</v>
      </c>
    </row>
    <row r="22" spans="1:15" x14ac:dyDescent="0.25">
      <c r="A22">
        <v>20</v>
      </c>
      <c r="B22">
        <v>65852</v>
      </c>
      <c r="C22">
        <v>29</v>
      </c>
      <c r="D22" t="s">
        <v>26</v>
      </c>
      <c r="E22" t="s">
        <v>27</v>
      </c>
      <c r="F22">
        <v>99</v>
      </c>
      <c r="G22" t="s">
        <v>12</v>
      </c>
      <c r="H22">
        <v>54.29</v>
      </c>
      <c r="I22">
        <v>51.23</v>
      </c>
      <c r="K22" s="18">
        <v>99.77</v>
      </c>
      <c r="N22" s="18">
        <f>IFERROR(VLOOKUP(B22,AthListMen[],1,FALSE),0)</f>
        <v>65852</v>
      </c>
      <c r="O22" s="18">
        <f t="shared" si="0"/>
        <v>20</v>
      </c>
    </row>
    <row r="23" spans="1:15" x14ac:dyDescent="0.25">
      <c r="A23">
        <v>21</v>
      </c>
      <c r="B23">
        <v>72569</v>
      </c>
      <c r="C23">
        <v>37</v>
      </c>
      <c r="D23" t="s">
        <v>45</v>
      </c>
      <c r="E23" t="s">
        <v>27</v>
      </c>
      <c r="F23">
        <v>99</v>
      </c>
      <c r="G23" t="s">
        <v>12</v>
      </c>
      <c r="H23">
        <v>53.95</v>
      </c>
      <c r="I23">
        <v>52.07</v>
      </c>
      <c r="K23" s="18">
        <v>104.89</v>
      </c>
      <c r="N23" s="18">
        <f>IFERROR(VLOOKUP(B23,AthListMen[],1,FALSE),0)</f>
        <v>72569</v>
      </c>
      <c r="O23" s="18">
        <f t="shared" si="0"/>
        <v>21</v>
      </c>
    </row>
    <row r="24" spans="1:15" x14ac:dyDescent="0.25">
      <c r="A24">
        <v>22</v>
      </c>
      <c r="B24">
        <v>67569</v>
      </c>
      <c r="C24">
        <v>12</v>
      </c>
      <c r="D24" t="s">
        <v>69</v>
      </c>
      <c r="E24" t="s">
        <v>40</v>
      </c>
      <c r="F24">
        <v>99</v>
      </c>
      <c r="G24" t="s">
        <v>12</v>
      </c>
      <c r="H24">
        <v>54.57</v>
      </c>
      <c r="I24">
        <v>51.85</v>
      </c>
      <c r="K24" s="18">
        <v>108.98</v>
      </c>
      <c r="N24" s="18">
        <f>IFERROR(VLOOKUP(B24,AthListMen[],1,FALSE),0)</f>
        <v>67569</v>
      </c>
      <c r="O24" s="18">
        <f t="shared" si="0"/>
        <v>22</v>
      </c>
    </row>
    <row r="25" spans="1:15" x14ac:dyDescent="0.25">
      <c r="A25">
        <v>23</v>
      </c>
      <c r="B25">
        <v>67117</v>
      </c>
      <c r="C25">
        <v>33</v>
      </c>
      <c r="D25" t="s">
        <v>44</v>
      </c>
      <c r="E25" t="s">
        <v>16</v>
      </c>
      <c r="F25">
        <v>0</v>
      </c>
      <c r="G25" t="s">
        <v>12</v>
      </c>
      <c r="H25">
        <v>54</v>
      </c>
      <c r="I25">
        <v>52.82</v>
      </c>
      <c r="K25" s="18">
        <v>113.07</v>
      </c>
      <c r="N25" s="18">
        <f>IFERROR(VLOOKUP(B25,AthListMen[],1,FALSE),0)</f>
        <v>67117</v>
      </c>
      <c r="O25" s="18">
        <f t="shared" si="0"/>
        <v>23</v>
      </c>
    </row>
    <row r="26" spans="1:15" x14ac:dyDescent="0.25">
      <c r="A26">
        <v>24</v>
      </c>
      <c r="B26">
        <v>65257</v>
      </c>
      <c r="C26">
        <v>30</v>
      </c>
      <c r="D26" t="s">
        <v>35</v>
      </c>
      <c r="E26" t="s">
        <v>14</v>
      </c>
      <c r="F26">
        <v>0</v>
      </c>
      <c r="G26" t="s">
        <v>12</v>
      </c>
      <c r="H26">
        <v>54.6</v>
      </c>
      <c r="I26">
        <v>52.82</v>
      </c>
      <c r="K26" s="18">
        <v>119.21</v>
      </c>
      <c r="N26" s="18">
        <f>IFERROR(VLOOKUP(B26,AthListMen[],1,FALSE),0)</f>
        <v>65257</v>
      </c>
      <c r="O26" s="18">
        <f t="shared" si="0"/>
        <v>24</v>
      </c>
    </row>
    <row r="27" spans="1:15" x14ac:dyDescent="0.25">
      <c r="A27">
        <v>25</v>
      </c>
      <c r="B27">
        <v>67122</v>
      </c>
      <c r="C27">
        <v>22</v>
      </c>
      <c r="D27" t="s">
        <v>39</v>
      </c>
      <c r="E27" t="s">
        <v>40</v>
      </c>
      <c r="F27">
        <v>99</v>
      </c>
      <c r="G27" t="s">
        <v>12</v>
      </c>
      <c r="H27">
        <v>54.52</v>
      </c>
      <c r="I27">
        <v>53.96</v>
      </c>
      <c r="K27" s="18">
        <v>130.06</v>
      </c>
      <c r="N27" s="18">
        <f>IFERROR(VLOOKUP(B27,AthListMen[],1,FALSE),0)</f>
        <v>67122</v>
      </c>
      <c r="O27" s="18">
        <f t="shared" si="0"/>
        <v>25</v>
      </c>
    </row>
    <row r="28" spans="1:15" x14ac:dyDescent="0.25">
      <c r="A28">
        <v>26</v>
      </c>
      <c r="B28">
        <v>67171</v>
      </c>
      <c r="C28">
        <v>31</v>
      </c>
      <c r="D28" t="s">
        <v>36</v>
      </c>
      <c r="E28" t="s">
        <v>37</v>
      </c>
      <c r="F28">
        <v>0</v>
      </c>
      <c r="G28" t="s">
        <v>12</v>
      </c>
      <c r="H28">
        <v>55.45</v>
      </c>
      <c r="I28">
        <v>53.36</v>
      </c>
      <c r="K28" s="18">
        <v>133.44</v>
      </c>
      <c r="N28" s="18">
        <f>IFERROR(VLOOKUP(B28,AthListMen[],1,FALSE),0)</f>
        <v>67171</v>
      </c>
      <c r="O28" s="18">
        <f t="shared" si="0"/>
        <v>26</v>
      </c>
    </row>
    <row r="29" spans="1:15" x14ac:dyDescent="0.25">
      <c r="A29">
        <v>27</v>
      </c>
      <c r="B29">
        <v>67399</v>
      </c>
      <c r="C29">
        <v>35</v>
      </c>
      <c r="D29" t="s">
        <v>50</v>
      </c>
      <c r="E29" t="s">
        <v>22</v>
      </c>
      <c r="F29">
        <v>0</v>
      </c>
      <c r="G29" t="s">
        <v>12</v>
      </c>
      <c r="H29">
        <v>54.93</v>
      </c>
      <c r="I29">
        <v>54.01</v>
      </c>
      <c r="K29" s="18">
        <v>134.77000000000001</v>
      </c>
      <c r="N29" s="18">
        <f>IFERROR(VLOOKUP(B29,AthListMen[],1,FALSE),0)</f>
        <v>67399</v>
      </c>
      <c r="O29" s="18">
        <f t="shared" si="0"/>
        <v>27</v>
      </c>
    </row>
    <row r="30" spans="1:15" x14ac:dyDescent="0.25">
      <c r="A30">
        <v>28</v>
      </c>
      <c r="B30">
        <v>65110</v>
      </c>
      <c r="C30">
        <v>39</v>
      </c>
      <c r="D30" t="s">
        <v>56</v>
      </c>
      <c r="E30" t="s">
        <v>33</v>
      </c>
      <c r="F30">
        <v>0</v>
      </c>
      <c r="G30" t="s">
        <v>12</v>
      </c>
      <c r="H30">
        <v>55.61</v>
      </c>
      <c r="I30">
        <v>53.83</v>
      </c>
      <c r="K30" s="18">
        <v>139.88</v>
      </c>
      <c r="N30" s="18">
        <f>IFERROR(VLOOKUP(B30,AthListMen[],1,FALSE),0)</f>
        <v>65110</v>
      </c>
      <c r="O30" s="18">
        <f t="shared" si="0"/>
        <v>28</v>
      </c>
    </row>
    <row r="31" spans="1:15" x14ac:dyDescent="0.25">
      <c r="A31">
        <v>29</v>
      </c>
      <c r="B31">
        <v>65249</v>
      </c>
      <c r="C31">
        <v>36</v>
      </c>
      <c r="D31" t="s">
        <v>52</v>
      </c>
      <c r="E31" t="s">
        <v>16</v>
      </c>
      <c r="F31">
        <v>99</v>
      </c>
      <c r="G31" t="s">
        <v>12</v>
      </c>
      <c r="H31">
        <v>55.88</v>
      </c>
      <c r="I31">
        <v>54.2</v>
      </c>
      <c r="K31" s="18">
        <v>146.43</v>
      </c>
      <c r="N31" s="18">
        <f>IFERROR(VLOOKUP(B31,AthListMen[],1,FALSE),0)</f>
        <v>65249</v>
      </c>
      <c r="O31" s="18">
        <f t="shared" si="0"/>
        <v>29</v>
      </c>
    </row>
    <row r="32" spans="1:15" x14ac:dyDescent="0.25">
      <c r="A32">
        <v>30</v>
      </c>
      <c r="B32">
        <v>65383</v>
      </c>
      <c r="C32">
        <v>50</v>
      </c>
      <c r="D32" t="s">
        <v>611</v>
      </c>
      <c r="E32" t="s">
        <v>612</v>
      </c>
      <c r="F32">
        <v>99</v>
      </c>
      <c r="G32" t="s">
        <v>12</v>
      </c>
      <c r="H32">
        <v>56.04</v>
      </c>
      <c r="I32">
        <v>54.63</v>
      </c>
      <c r="K32" s="18">
        <v>152.47</v>
      </c>
      <c r="N32" s="18">
        <f>IFERROR(VLOOKUP(B32,AthListMen[],1,FALSE),0)</f>
        <v>65383</v>
      </c>
      <c r="O32" s="18">
        <f t="shared" si="0"/>
        <v>30</v>
      </c>
    </row>
    <row r="33" spans="1:15" x14ac:dyDescent="0.25">
      <c r="A33">
        <v>31</v>
      </c>
      <c r="B33">
        <v>67206</v>
      </c>
      <c r="C33">
        <v>40</v>
      </c>
      <c r="D33" t="s">
        <v>54</v>
      </c>
      <c r="E33" t="s">
        <v>40</v>
      </c>
      <c r="F33">
        <v>99</v>
      </c>
      <c r="G33" t="s">
        <v>12</v>
      </c>
      <c r="H33">
        <v>58.3</v>
      </c>
      <c r="I33">
        <v>54.79</v>
      </c>
      <c r="K33" s="18">
        <v>177.23</v>
      </c>
      <c r="N33" s="18">
        <f>IFERROR(VLOOKUP(B33,AthListMen[],1,FALSE),0)</f>
        <v>67206</v>
      </c>
      <c r="O33" s="18">
        <f t="shared" si="0"/>
        <v>31</v>
      </c>
    </row>
    <row r="34" spans="1:15" x14ac:dyDescent="0.25">
      <c r="A34">
        <v>32</v>
      </c>
      <c r="B34">
        <v>73801</v>
      </c>
      <c r="C34">
        <v>38</v>
      </c>
      <c r="D34" t="s">
        <v>55</v>
      </c>
      <c r="E34" t="s">
        <v>14</v>
      </c>
      <c r="F34">
        <v>0</v>
      </c>
      <c r="G34" t="s">
        <v>12</v>
      </c>
      <c r="H34">
        <v>57.09</v>
      </c>
      <c r="I34">
        <v>56.15</v>
      </c>
      <c r="K34" s="18">
        <v>178.77</v>
      </c>
      <c r="N34" s="18">
        <f>IFERROR(VLOOKUP(B34,AthListMen[],1,FALSE),0)</f>
        <v>73801</v>
      </c>
      <c r="O34" s="18">
        <f t="shared" si="0"/>
        <v>32</v>
      </c>
    </row>
    <row r="35" spans="1:15" x14ac:dyDescent="0.25">
      <c r="A35">
        <v>33</v>
      </c>
      <c r="B35">
        <v>65901</v>
      </c>
      <c r="C35">
        <v>48</v>
      </c>
      <c r="D35" t="s">
        <v>57</v>
      </c>
      <c r="E35" t="s">
        <v>27</v>
      </c>
      <c r="F35">
        <v>0</v>
      </c>
      <c r="G35" t="s">
        <v>12</v>
      </c>
      <c r="H35">
        <v>57.47</v>
      </c>
      <c r="I35">
        <v>55.78</v>
      </c>
      <c r="K35" s="18">
        <v>178.87</v>
      </c>
      <c r="N35" s="18">
        <f>IFERROR(VLOOKUP(B35,AthListMen[],1,FALSE),0)</f>
        <v>65901</v>
      </c>
      <c r="O35" s="18">
        <f t="shared" si="0"/>
        <v>33</v>
      </c>
    </row>
    <row r="36" spans="1:15" x14ac:dyDescent="0.25">
      <c r="A36">
        <v>34</v>
      </c>
      <c r="B36">
        <v>66913</v>
      </c>
      <c r="C36">
        <v>42</v>
      </c>
      <c r="D36" t="s">
        <v>58</v>
      </c>
      <c r="E36" t="s">
        <v>33</v>
      </c>
      <c r="F36">
        <v>99</v>
      </c>
      <c r="G36" t="s">
        <v>12</v>
      </c>
      <c r="H36">
        <v>57.38</v>
      </c>
      <c r="I36">
        <v>55.93</v>
      </c>
      <c r="K36" s="18">
        <v>179.48</v>
      </c>
      <c r="N36" s="18">
        <f>IFERROR(VLOOKUP(B36,AthListMen[],1,FALSE),0)</f>
        <v>66913</v>
      </c>
      <c r="O36" s="18">
        <f t="shared" si="0"/>
        <v>34</v>
      </c>
    </row>
    <row r="37" spans="1:15" x14ac:dyDescent="0.25">
      <c r="A37">
        <v>35</v>
      </c>
      <c r="B37">
        <v>65248</v>
      </c>
      <c r="C37">
        <v>45</v>
      </c>
      <c r="D37" t="s">
        <v>59</v>
      </c>
      <c r="E37" t="s">
        <v>33</v>
      </c>
      <c r="F37">
        <v>0</v>
      </c>
      <c r="G37" t="s">
        <v>12</v>
      </c>
      <c r="H37">
        <v>57.53</v>
      </c>
      <c r="I37">
        <v>56.1</v>
      </c>
      <c r="K37" s="18">
        <v>182.76</v>
      </c>
      <c r="N37" s="18">
        <f>IFERROR(VLOOKUP(B37,AthListMen[],1,FALSE),0)</f>
        <v>65248</v>
      </c>
      <c r="O37" s="18">
        <f t="shared" si="0"/>
        <v>35</v>
      </c>
    </row>
    <row r="38" spans="1:15" x14ac:dyDescent="0.25">
      <c r="A38">
        <v>36</v>
      </c>
      <c r="B38">
        <v>67575</v>
      </c>
      <c r="C38">
        <v>46</v>
      </c>
      <c r="D38" t="s">
        <v>60</v>
      </c>
      <c r="E38" t="s">
        <v>25</v>
      </c>
      <c r="F38">
        <v>0</v>
      </c>
      <c r="G38" t="s">
        <v>12</v>
      </c>
      <c r="H38">
        <v>55.69</v>
      </c>
      <c r="I38">
        <v>58.81</v>
      </c>
      <c r="K38" s="18">
        <v>191.66</v>
      </c>
      <c r="N38" s="18">
        <f>IFERROR(VLOOKUP(B38,AthListMen[],1,FALSE),0)</f>
        <v>67575</v>
      </c>
      <c r="O38" s="18">
        <f t="shared" si="0"/>
        <v>36</v>
      </c>
    </row>
    <row r="39" spans="1:15" x14ac:dyDescent="0.25">
      <c r="A39">
        <v>37</v>
      </c>
      <c r="B39">
        <v>65861</v>
      </c>
      <c r="C39">
        <v>52</v>
      </c>
      <c r="D39" t="s">
        <v>95</v>
      </c>
      <c r="E39" t="s">
        <v>22</v>
      </c>
      <c r="F39">
        <v>99</v>
      </c>
      <c r="G39" t="s">
        <v>12</v>
      </c>
      <c r="H39" s="1">
        <v>7.5532407407407406E-4</v>
      </c>
      <c r="I39" s="1">
        <v>7.3252314814814805E-4</v>
      </c>
      <c r="K39" s="18">
        <v>335.43</v>
      </c>
      <c r="N39" s="18">
        <f>IFERROR(VLOOKUP(B39,AthListMen[],1,FALSE),0)</f>
        <v>65861</v>
      </c>
      <c r="O39" s="18">
        <f t="shared" si="0"/>
        <v>37</v>
      </c>
    </row>
    <row r="40" spans="1:15" x14ac:dyDescent="0.25">
      <c r="A40">
        <v>999</v>
      </c>
      <c r="B40">
        <v>65187</v>
      </c>
      <c r="C40">
        <v>18</v>
      </c>
      <c r="D40" t="s">
        <v>70</v>
      </c>
      <c r="E40" t="s">
        <v>25</v>
      </c>
      <c r="F40">
        <v>99</v>
      </c>
      <c r="G40" t="s">
        <v>12</v>
      </c>
      <c r="H40" t="s">
        <v>66</v>
      </c>
      <c r="I40" t="s">
        <v>67</v>
      </c>
      <c r="K40" s="18">
        <v>0</v>
      </c>
      <c r="N40" s="18">
        <f>IFERROR(VLOOKUP(B40,AthListMen[],1,FALSE),0)</f>
        <v>65187</v>
      </c>
      <c r="O40" s="18">
        <f t="shared" si="0"/>
        <v>0</v>
      </c>
    </row>
    <row r="41" spans="1:15" x14ac:dyDescent="0.25">
      <c r="A41">
        <v>999</v>
      </c>
      <c r="B41">
        <v>67057</v>
      </c>
      <c r="C41">
        <v>19</v>
      </c>
      <c r="D41" t="s">
        <v>24</v>
      </c>
      <c r="E41" t="s">
        <v>25</v>
      </c>
      <c r="F41">
        <v>99</v>
      </c>
      <c r="G41" t="s">
        <v>12</v>
      </c>
      <c r="H41" t="s">
        <v>66</v>
      </c>
      <c r="I41" t="s">
        <v>67</v>
      </c>
      <c r="K41" s="18">
        <v>0</v>
      </c>
      <c r="N41" s="18">
        <f>IFERROR(VLOOKUP(B41,AthListMen[],1,FALSE),0)</f>
        <v>67057</v>
      </c>
      <c r="O41" s="18">
        <f t="shared" si="0"/>
        <v>0</v>
      </c>
    </row>
    <row r="42" spans="1:15" x14ac:dyDescent="0.25">
      <c r="A42">
        <v>999</v>
      </c>
      <c r="B42">
        <v>65052</v>
      </c>
      <c r="C42">
        <v>24</v>
      </c>
      <c r="D42" t="s">
        <v>79</v>
      </c>
      <c r="E42" t="s">
        <v>25</v>
      </c>
      <c r="F42">
        <v>99</v>
      </c>
      <c r="G42" t="s">
        <v>12</v>
      </c>
      <c r="H42" t="s">
        <v>66</v>
      </c>
      <c r="I42" t="s">
        <v>67</v>
      </c>
      <c r="K42" s="18">
        <v>0</v>
      </c>
      <c r="N42" s="18">
        <f>IFERROR(VLOOKUP(B42,AthListMen[],1,FALSE),0)</f>
        <v>65052</v>
      </c>
      <c r="O42" s="18">
        <f t="shared" si="0"/>
        <v>0</v>
      </c>
    </row>
    <row r="43" spans="1:15" x14ac:dyDescent="0.25">
      <c r="A43">
        <v>999</v>
      </c>
      <c r="B43">
        <v>65024</v>
      </c>
      <c r="C43">
        <v>25</v>
      </c>
      <c r="D43" t="s">
        <v>32</v>
      </c>
      <c r="E43" t="s">
        <v>33</v>
      </c>
      <c r="F43">
        <v>0</v>
      </c>
      <c r="G43" t="s">
        <v>12</v>
      </c>
      <c r="H43" t="s">
        <v>66</v>
      </c>
      <c r="I43" t="s">
        <v>67</v>
      </c>
      <c r="K43" s="18">
        <v>0</v>
      </c>
      <c r="N43" s="18">
        <f>IFERROR(VLOOKUP(B43,AthListMen[],1,FALSE),0)</f>
        <v>65024</v>
      </c>
      <c r="O43" s="18">
        <f t="shared" si="0"/>
        <v>0</v>
      </c>
    </row>
    <row r="44" spans="1:15" x14ac:dyDescent="0.25">
      <c r="A44">
        <v>999</v>
      </c>
      <c r="B44">
        <v>65053</v>
      </c>
      <c r="C44">
        <v>27</v>
      </c>
      <c r="D44" t="s">
        <v>613</v>
      </c>
      <c r="E44" t="s">
        <v>25</v>
      </c>
      <c r="F44">
        <v>0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IFERROR(VLOOKUP(B44,AthListMen[],1,FALSE),0)</f>
        <v>65053</v>
      </c>
      <c r="O44" s="18">
        <f t="shared" si="0"/>
        <v>0</v>
      </c>
    </row>
    <row r="45" spans="1:15" x14ac:dyDescent="0.25">
      <c r="A45">
        <v>999</v>
      </c>
      <c r="B45">
        <v>65183</v>
      </c>
      <c r="C45">
        <v>34</v>
      </c>
      <c r="D45" t="s">
        <v>46</v>
      </c>
      <c r="E45" t="s">
        <v>33</v>
      </c>
      <c r="F45">
        <v>99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IFERROR(VLOOKUP(B45,AthListMen[],1,FALSE),0)</f>
        <v>65183</v>
      </c>
      <c r="O45" s="18">
        <f t="shared" si="0"/>
        <v>0</v>
      </c>
    </row>
    <row r="46" spans="1:15" x14ac:dyDescent="0.25">
      <c r="A46">
        <v>999</v>
      </c>
      <c r="B46">
        <v>85275</v>
      </c>
      <c r="C46">
        <v>49</v>
      </c>
      <c r="D46" t="s">
        <v>62</v>
      </c>
      <c r="E46" t="s">
        <v>40</v>
      </c>
      <c r="F46">
        <v>0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IFERROR(VLOOKUP(B46,AthListMen[],1,FALSE),0)</f>
        <v>85275</v>
      </c>
      <c r="O46" s="18">
        <f t="shared" si="0"/>
        <v>0</v>
      </c>
    </row>
    <row r="47" spans="1:15" x14ac:dyDescent="0.25">
      <c r="A47">
        <v>999</v>
      </c>
      <c r="B47">
        <v>65074</v>
      </c>
      <c r="C47">
        <v>51</v>
      </c>
      <c r="D47" t="s">
        <v>83</v>
      </c>
      <c r="E47" t="s">
        <v>84</v>
      </c>
      <c r="F47">
        <v>99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IFERROR(VLOOKUP(B47,AthListMen[],1,FALSE),0)</f>
        <v>65074</v>
      </c>
      <c r="O47" s="18">
        <f t="shared" si="0"/>
        <v>0</v>
      </c>
    </row>
    <row r="48" spans="1:15" x14ac:dyDescent="0.25">
      <c r="A48">
        <v>999</v>
      </c>
      <c r="B48">
        <v>65452</v>
      </c>
      <c r="C48">
        <v>3</v>
      </c>
      <c r="D48" t="s">
        <v>78</v>
      </c>
      <c r="E48" t="s">
        <v>25</v>
      </c>
      <c r="F48">
        <v>0</v>
      </c>
      <c r="G48" t="s">
        <v>12</v>
      </c>
      <c r="H48">
        <v>51.86</v>
      </c>
      <c r="I48" t="s">
        <v>66</v>
      </c>
      <c r="K48" s="18">
        <v>0</v>
      </c>
      <c r="N48" s="18">
        <f>IFERROR(VLOOKUP(B48,AthListMen[],1,FALSE),0)</f>
        <v>65452</v>
      </c>
      <c r="O48" s="18">
        <f t="shared" si="0"/>
        <v>0</v>
      </c>
    </row>
    <row r="49" spans="1:15" x14ac:dyDescent="0.25">
      <c r="A49">
        <v>999</v>
      </c>
      <c r="B49">
        <v>67003</v>
      </c>
      <c r="C49">
        <v>15</v>
      </c>
      <c r="D49" t="s">
        <v>65</v>
      </c>
      <c r="E49" t="s">
        <v>16</v>
      </c>
      <c r="F49">
        <v>99</v>
      </c>
      <c r="G49" t="s">
        <v>12</v>
      </c>
      <c r="H49">
        <v>49.39</v>
      </c>
      <c r="I49" t="s">
        <v>66</v>
      </c>
      <c r="K49" s="18">
        <v>0</v>
      </c>
      <c r="N49" s="18">
        <f>IFERROR(VLOOKUP(B49,AthListMen[],1,FALSE),0)</f>
        <v>67003</v>
      </c>
      <c r="O49" s="18">
        <f t="shared" si="0"/>
        <v>0</v>
      </c>
    </row>
    <row r="50" spans="1:15" x14ac:dyDescent="0.25">
      <c r="A50">
        <v>999</v>
      </c>
      <c r="B50">
        <v>69411</v>
      </c>
      <c r="C50">
        <v>28</v>
      </c>
      <c r="D50" t="s">
        <v>38</v>
      </c>
      <c r="E50" t="s">
        <v>14</v>
      </c>
      <c r="F50">
        <v>0</v>
      </c>
      <c r="G50" t="s">
        <v>12</v>
      </c>
      <c r="H50">
        <v>53.57</v>
      </c>
      <c r="I50" t="s">
        <v>66</v>
      </c>
      <c r="K50" s="18">
        <v>0</v>
      </c>
      <c r="N50" s="18">
        <f>IFERROR(VLOOKUP(B50,AthListMen[],1,FALSE),0)</f>
        <v>69411</v>
      </c>
      <c r="O50" s="18">
        <f t="shared" si="0"/>
        <v>0</v>
      </c>
    </row>
    <row r="51" spans="1:15" x14ac:dyDescent="0.25">
      <c r="A51">
        <v>999</v>
      </c>
      <c r="B51">
        <v>70162</v>
      </c>
      <c r="C51">
        <v>41</v>
      </c>
      <c r="D51" t="s">
        <v>53</v>
      </c>
      <c r="E51" t="s">
        <v>27</v>
      </c>
      <c r="F51">
        <v>99</v>
      </c>
      <c r="G51" t="s">
        <v>12</v>
      </c>
      <c r="H51">
        <v>56.83</v>
      </c>
      <c r="I51" t="s">
        <v>66</v>
      </c>
      <c r="K51" s="18">
        <v>0</v>
      </c>
      <c r="N51" s="18">
        <f>IFERROR(VLOOKUP(B51,AthListMen[],1,FALSE),0)</f>
        <v>70162</v>
      </c>
      <c r="O51" s="18">
        <f t="shared" si="0"/>
        <v>0</v>
      </c>
    </row>
    <row r="52" spans="1:15" x14ac:dyDescent="0.25">
      <c r="A52">
        <v>999</v>
      </c>
      <c r="B52">
        <v>65277</v>
      </c>
      <c r="C52">
        <v>43</v>
      </c>
      <c r="D52" t="s">
        <v>93</v>
      </c>
      <c r="E52" t="s">
        <v>14</v>
      </c>
      <c r="F52">
        <v>99</v>
      </c>
      <c r="G52" t="s">
        <v>12</v>
      </c>
      <c r="H52">
        <v>56.44</v>
      </c>
      <c r="I52" t="s">
        <v>66</v>
      </c>
      <c r="K52" s="18">
        <v>0</v>
      </c>
      <c r="N52" s="18">
        <f>IFERROR(VLOOKUP(B52,AthListMen[],1,FALSE),0)</f>
        <v>65277</v>
      </c>
      <c r="O52" s="18">
        <f t="shared" si="0"/>
        <v>0</v>
      </c>
    </row>
    <row r="53" spans="1:15" x14ac:dyDescent="0.25">
      <c r="A53">
        <v>999</v>
      </c>
      <c r="B53">
        <v>65404</v>
      </c>
      <c r="C53">
        <v>44</v>
      </c>
      <c r="D53" t="s">
        <v>82</v>
      </c>
      <c r="E53" t="s">
        <v>33</v>
      </c>
      <c r="F53">
        <v>0</v>
      </c>
      <c r="G53" t="s">
        <v>12</v>
      </c>
      <c r="H53">
        <v>55.38</v>
      </c>
      <c r="I53" t="s">
        <v>66</v>
      </c>
      <c r="K53" s="18">
        <v>0</v>
      </c>
      <c r="N53" s="18">
        <f>IFERROR(VLOOKUP(B53,AthListMen[],1,FALSE),0)</f>
        <v>65404</v>
      </c>
      <c r="O53" s="18">
        <f t="shared" si="0"/>
        <v>0</v>
      </c>
    </row>
    <row r="54" spans="1:15" x14ac:dyDescent="0.25">
      <c r="A54" s="18">
        <v>999</v>
      </c>
      <c r="B54" s="18">
        <v>65993</v>
      </c>
      <c r="C54" s="18">
        <v>47</v>
      </c>
      <c r="D54" s="18" t="s">
        <v>63</v>
      </c>
      <c r="E54" s="18" t="s">
        <v>22</v>
      </c>
      <c r="F54" s="18">
        <v>0</v>
      </c>
      <c r="G54" s="18" t="s">
        <v>12</v>
      </c>
      <c r="H54" s="18">
        <v>60.28</v>
      </c>
      <c r="I54" s="18" t="s">
        <v>66</v>
      </c>
      <c r="J54" s="18"/>
      <c r="K54" s="18">
        <v>0</v>
      </c>
      <c r="N54" s="18">
        <f>IFERROR(VLOOKUP(#REF!,AthListMen[],1,FALSE),0)</f>
        <v>0</v>
      </c>
      <c r="O54" s="18">
        <f>IF(N54&gt;0,IF(#REF!&gt;0,IF(#REF!&lt;999,IF(#REF!=A53,IF(N53&gt;0,O53,O53+1),IF(A53=A52,O53+2,O53+1)),0),O53),O53)</f>
        <v>0</v>
      </c>
    </row>
    <row r="55" spans="1:15" x14ac:dyDescent="0.25">
      <c r="N55" s="18">
        <f>IFERROR(VLOOKUP(#REF!,AthListMen[],1,FALSE),0)</f>
        <v>0</v>
      </c>
      <c r="O55" s="18">
        <f>IF(N55&gt;0,IF(#REF!&gt;0,IF(#REF!&lt;999,IF(#REF!=#REF!,IF(N54&gt;0,O54,O54+1),IF(#REF!=A53,O54+2,O54+1)),0),O54),O54)</f>
        <v>0</v>
      </c>
    </row>
    <row r="56" spans="1:15" x14ac:dyDescent="0.25">
      <c r="N56" s="18">
        <f>IFERROR(VLOOKUP(#REF!,AthListMen[],1,FALSE),0)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workbookViewId="0">
      <selection activeCell="N54" sqref="N54"/>
    </sheetView>
  </sheetViews>
  <sheetFormatPr defaultRowHeight="15" x14ac:dyDescent="0.25"/>
  <cols>
    <col min="1" max="1" width="3" style="11" bestFit="1" customWidth="1"/>
    <col min="2" max="2" width="8.140625" style="11" bestFit="1" customWidth="1"/>
    <col min="3" max="3" width="14" style="11" bestFit="1" customWidth="1"/>
    <col min="4" max="4" width="25.28515625" style="11" bestFit="1" customWidth="1"/>
    <col min="5" max="5" width="13.5703125" style="11" bestFit="1" customWidth="1"/>
    <col min="6" max="6" width="7" style="11" bestFit="1" customWidth="1"/>
    <col min="7" max="7" width="10.7109375" style="11" customWidth="1"/>
    <col min="8" max="35" width="6.28515625" style="11" customWidth="1"/>
    <col min="36" max="16384" width="9.140625" style="11"/>
  </cols>
  <sheetData>
    <row r="1" spans="1:35" ht="19.5" thickBot="1" x14ac:dyDescent="0.35">
      <c r="A1" s="46" t="s">
        <v>567</v>
      </c>
      <c r="B1" s="46"/>
      <c r="C1" s="44" t="s">
        <v>389</v>
      </c>
      <c r="D1" s="44"/>
      <c r="E1" s="44"/>
      <c r="F1" s="44"/>
      <c r="G1" s="45"/>
      <c r="H1" s="54" t="s">
        <v>387</v>
      </c>
      <c r="I1" s="53"/>
      <c r="J1" s="53"/>
      <c r="K1" s="53"/>
      <c r="L1" s="53"/>
      <c r="M1" s="53"/>
      <c r="N1" s="53"/>
      <c r="O1" s="53"/>
      <c r="P1" s="54" t="s">
        <v>553</v>
      </c>
      <c r="Q1" s="53"/>
      <c r="R1" s="53"/>
      <c r="S1" s="53"/>
      <c r="T1" s="54" t="s">
        <v>568</v>
      </c>
      <c r="U1" s="53"/>
      <c r="V1" s="53"/>
      <c r="W1" s="53"/>
      <c r="X1" s="53"/>
      <c r="Y1" s="53"/>
      <c r="Z1" s="53"/>
      <c r="AA1" s="53"/>
      <c r="AB1" s="53"/>
      <c r="AC1" s="55"/>
      <c r="AD1" s="54" t="s">
        <v>579</v>
      </c>
      <c r="AE1" s="53"/>
      <c r="AF1" s="53"/>
      <c r="AG1" s="53"/>
      <c r="AH1" s="53"/>
      <c r="AI1" s="55"/>
    </row>
    <row r="2" spans="1:35" ht="15.75" thickBot="1" x14ac:dyDescent="0.3">
      <c r="H2" s="54">
        <v>5094</v>
      </c>
      <c r="I2" s="55"/>
      <c r="J2" s="53">
        <v>5095</v>
      </c>
      <c r="K2" s="55"/>
      <c r="L2" s="53">
        <v>5297</v>
      </c>
      <c r="M2" s="55"/>
      <c r="N2" s="53">
        <v>5096</v>
      </c>
      <c r="O2" s="53"/>
      <c r="P2" s="54">
        <v>5112</v>
      </c>
      <c r="Q2" s="55"/>
      <c r="R2" s="53">
        <v>5113</v>
      </c>
      <c r="S2" s="53"/>
      <c r="T2" s="54">
        <v>5120</v>
      </c>
      <c r="U2" s="55"/>
      <c r="V2" s="53">
        <v>5118</v>
      </c>
      <c r="W2" s="55"/>
      <c r="X2" s="53">
        <v>5119</v>
      </c>
      <c r="Y2" s="55"/>
      <c r="Z2" s="53">
        <v>5121</v>
      </c>
      <c r="AA2" s="55"/>
      <c r="AB2" s="53">
        <v>5122</v>
      </c>
      <c r="AC2" s="55"/>
      <c r="AD2" s="54">
        <v>5138</v>
      </c>
      <c r="AE2" s="55"/>
      <c r="AF2" s="53">
        <v>5139</v>
      </c>
      <c r="AG2" s="55"/>
      <c r="AH2" s="53">
        <v>5140</v>
      </c>
      <c r="AI2" s="55"/>
    </row>
    <row r="3" spans="1:35" ht="15.75" thickBot="1" x14ac:dyDescent="0.3">
      <c r="B3" s="11" t="s">
        <v>173</v>
      </c>
      <c r="C3" s="11" t="s">
        <v>174</v>
      </c>
      <c r="D3" s="11" t="s">
        <v>175</v>
      </c>
      <c r="E3" s="11" t="s">
        <v>168</v>
      </c>
      <c r="F3" s="11" t="s">
        <v>176</v>
      </c>
      <c r="G3" s="25" t="s">
        <v>378</v>
      </c>
      <c r="H3" s="15" t="s">
        <v>379</v>
      </c>
      <c r="I3" s="16" t="s">
        <v>380</v>
      </c>
      <c r="J3" s="17" t="s">
        <v>381</v>
      </c>
      <c r="K3" s="16" t="s">
        <v>382</v>
      </c>
      <c r="L3" s="17" t="s">
        <v>383</v>
      </c>
      <c r="M3" s="16" t="s">
        <v>384</v>
      </c>
      <c r="N3" s="17" t="s">
        <v>385</v>
      </c>
      <c r="O3" s="17" t="s">
        <v>386</v>
      </c>
      <c r="P3" s="15" t="s">
        <v>558</v>
      </c>
      <c r="Q3" s="16" t="s">
        <v>559</v>
      </c>
      <c r="R3" s="17" t="s">
        <v>560</v>
      </c>
      <c r="S3" s="17" t="s">
        <v>561</v>
      </c>
      <c r="T3" s="34" t="s">
        <v>569</v>
      </c>
      <c r="U3" s="35" t="s">
        <v>570</v>
      </c>
      <c r="V3" s="36" t="s">
        <v>571</v>
      </c>
      <c r="W3" s="35" t="s">
        <v>572</v>
      </c>
      <c r="X3" s="36" t="s">
        <v>573</v>
      </c>
      <c r="Y3" s="35" t="s">
        <v>574</v>
      </c>
      <c r="Z3" s="36" t="s">
        <v>575</v>
      </c>
      <c r="AA3" s="35" t="s">
        <v>576</v>
      </c>
      <c r="AB3" s="36" t="s">
        <v>577</v>
      </c>
      <c r="AC3" s="35" t="s">
        <v>578</v>
      </c>
      <c r="AD3" s="34" t="s">
        <v>580</v>
      </c>
      <c r="AE3" s="35" t="s">
        <v>581</v>
      </c>
      <c r="AF3" s="36" t="s">
        <v>582</v>
      </c>
      <c r="AG3" s="35" t="s">
        <v>583</v>
      </c>
      <c r="AH3" s="36" t="s">
        <v>584</v>
      </c>
      <c r="AI3" s="35" t="s">
        <v>585</v>
      </c>
    </row>
    <row r="4" spans="1:35" ht="18.75" x14ac:dyDescent="0.3">
      <c r="A4" s="11">
        <v>1</v>
      </c>
      <c r="B4" s="18">
        <v>67580</v>
      </c>
      <c r="C4" s="18" t="s">
        <v>446</v>
      </c>
      <c r="D4" s="18" t="s">
        <v>447</v>
      </c>
      <c r="E4" s="18" t="s">
        <v>222</v>
      </c>
      <c r="F4" s="18">
        <v>1999</v>
      </c>
      <c r="G4" s="26">
        <f>SUM(I4,K4,M4,O4,Q4,S4,U4,W4,Y4,AA4,AC4,AE4,AG4,AI4)</f>
        <v>960</v>
      </c>
      <c r="H4" s="19">
        <f>IFERROR(VLOOKUP(AthListWomen[[#This Row],[CARD]],resres5094[],2,FALSE),0)</f>
        <v>1</v>
      </c>
      <c r="I4" s="20">
        <f>IFERROR(VLOOKUP(H4,PointsTable[],2,FALSE),0)</f>
        <v>100</v>
      </c>
      <c r="J4" s="20">
        <f>IFERROR(VLOOKUP(AthListWomen[[#This Row],[CARD]],resres5095[],2,FALSE),0)</f>
        <v>0</v>
      </c>
      <c r="K4" s="20">
        <f>IFERROR(VLOOKUP(J4,PointsTable[],2,FALSE),0)</f>
        <v>0</v>
      </c>
      <c r="L4" s="20">
        <f>IFERROR(VLOOKUP(AthListWomen[[#This Row],[CARD]],resres5297[],2,FALSE),0)</f>
        <v>0</v>
      </c>
      <c r="M4" s="20">
        <f>IFERROR(VLOOKUP(L4,PointsTable[],2,FALSE),0)</f>
        <v>0</v>
      </c>
      <c r="N4" s="20">
        <f>IFERROR(VLOOKUP(AthListWomen[[#This Row],[CARD]],resres5096[],2,FALSE),0)</f>
        <v>0</v>
      </c>
      <c r="O4" s="20">
        <f>IFERROR(VLOOKUP(N4,PointsTable[],2,FALSE),0)</f>
        <v>0</v>
      </c>
      <c r="P4" s="19">
        <f>IFERROR(VLOOKUP(AthListWomen[[#This Row],[CARD]],resres5112[],2,FALSE),0)</f>
        <v>3</v>
      </c>
      <c r="Q4" s="20">
        <f>IFERROR(VLOOKUP(P4,PointsTable[],2,FALSE),0)</f>
        <v>60</v>
      </c>
      <c r="R4" s="20">
        <f>IFERROR(VLOOKUP(AthListWomen[[#This Row],[CARD]],resres5113[],2,FALSE),0)</f>
        <v>1</v>
      </c>
      <c r="S4" s="20">
        <f>IFERROR(VLOOKUP(R4,PointsTable[],2,FALSE),0)</f>
        <v>100</v>
      </c>
      <c r="T4" s="28">
        <f>IFERROR(VLOOKUP(AthListWomen[[#This Row],[CARD]],resres5120[],2,FALSE),0)</f>
        <v>3</v>
      </c>
      <c r="U4" s="29">
        <f>IFERROR(VLOOKUP(T4,PointsTable[],2,FALSE),0)</f>
        <v>60</v>
      </c>
      <c r="V4" s="29">
        <f>IFERROR(VLOOKUP(AthListWomen[[#This Row],[CARD]],resres5118[],2,FALSE),0)</f>
        <v>1</v>
      </c>
      <c r="W4" s="29">
        <f>IFERROR(VLOOKUP(V4,PointsTable[],2,FALSE),0)</f>
        <v>100</v>
      </c>
      <c r="X4" s="29">
        <f>IFERROR(VLOOKUP(AthListWomen[[#This Row],[CARD]],resres5119[],2,FALSE),0)</f>
        <v>1</v>
      </c>
      <c r="Y4" s="29">
        <f>IFERROR(VLOOKUP(X4,PointsTable[],2,FALSE),0)</f>
        <v>100</v>
      </c>
      <c r="Z4" s="29">
        <f>IFERROR(VLOOKUP(AthListWomen[[#This Row],[CARD]],resres5121[],2,FALSE),0)</f>
        <v>1</v>
      </c>
      <c r="AA4" s="29">
        <f>IFERROR(VLOOKUP(Z4,PointsTable[],2,FALSE),0)</f>
        <v>100</v>
      </c>
      <c r="AB4" s="29">
        <f>IFERROR(VLOOKUP(AthListWomen[[#This Row],[CARD]],resres5122[],2,FALSE),0)</f>
        <v>2</v>
      </c>
      <c r="AC4" s="30">
        <f>IFERROR(VLOOKUP(AB4,PointsTable[],2,FALSE),0)</f>
        <v>80</v>
      </c>
      <c r="AD4" s="28">
        <f>IFERROR(VLOOKUP(AthListWomen[[#This Row],[CARD]],resres5138[],2,FALSE),0)</f>
        <v>1</v>
      </c>
      <c r="AE4" s="29">
        <f>IFERROR(VLOOKUP(AD4,PointsTable[],2,FALSE),0)</f>
        <v>100</v>
      </c>
      <c r="AF4" s="29">
        <f>IFERROR(VLOOKUP(AthListWomen[[#This Row],[CARD]],resres5139[],2,FALSE),0)</f>
        <v>2</v>
      </c>
      <c r="AG4" s="29">
        <f>IFERROR(VLOOKUP(AF4,PointsTable[],2,FALSE),0)</f>
        <v>80</v>
      </c>
      <c r="AH4" s="29">
        <f>IFERROR(VLOOKUP(AthListWomen[[#This Row],[CARD]],resres5140[],2,FALSE),0)</f>
        <v>2</v>
      </c>
      <c r="AI4" s="30">
        <f>IFERROR(VLOOKUP(AH4,PointsTable[],2,FALSE),0)</f>
        <v>80</v>
      </c>
    </row>
    <row r="5" spans="1:35" ht="18.75" x14ac:dyDescent="0.3">
      <c r="A5" s="11">
        <v>2</v>
      </c>
      <c r="B5" s="18">
        <v>68324</v>
      </c>
      <c r="C5" s="18" t="s">
        <v>459</v>
      </c>
      <c r="D5" s="18" t="s">
        <v>460</v>
      </c>
      <c r="E5" s="18" t="s">
        <v>202</v>
      </c>
      <c r="F5" s="18">
        <v>1999</v>
      </c>
      <c r="G5" s="26">
        <f>SUM(I5,K5,M5,O5,Q5,S5,U5,W5,Y5,AA5,AC5,AE5,AG5,AI5)</f>
        <v>698</v>
      </c>
      <c r="H5" s="19">
        <f>IFERROR(VLOOKUP(AthListWomen[[#This Row],[CARD]],resres5094[],2,FALSE),0)</f>
        <v>9</v>
      </c>
      <c r="I5" s="20">
        <f>IFERROR(VLOOKUP(H5,PointsTable[],2,FALSE),0)</f>
        <v>29</v>
      </c>
      <c r="J5" s="20">
        <f>IFERROR(VLOOKUP(AthListWomen[[#This Row],[CARD]],resres5095[],2,FALSE),0)</f>
        <v>2</v>
      </c>
      <c r="K5" s="20">
        <f>IFERROR(VLOOKUP(J5,PointsTable[],2,FALSE),0)</f>
        <v>80</v>
      </c>
      <c r="L5" s="20">
        <f>IFERROR(VLOOKUP(AthListWomen[[#This Row],[CARD]],resres5297[],2,FALSE),0)</f>
        <v>0</v>
      </c>
      <c r="M5" s="20">
        <f>IFERROR(VLOOKUP(L5,PointsTable[],2,FALSE),0)</f>
        <v>0</v>
      </c>
      <c r="N5" s="20">
        <f>IFERROR(VLOOKUP(AthListWomen[[#This Row],[CARD]],resres5096[],2,FALSE),0)</f>
        <v>0</v>
      </c>
      <c r="O5" s="20">
        <f>IFERROR(VLOOKUP(N5,PointsTable[],2,FALSE),0)</f>
        <v>0</v>
      </c>
      <c r="P5" s="19">
        <f>IFERROR(VLOOKUP(AthListWomen[[#This Row],[CARD]],resres5112[],2,FALSE),0)</f>
        <v>2</v>
      </c>
      <c r="Q5" s="20">
        <f>IFERROR(VLOOKUP(P5,PointsTable[],2,FALSE),0)</f>
        <v>80</v>
      </c>
      <c r="R5" s="20">
        <f>IFERROR(VLOOKUP(AthListWomen[[#This Row],[CARD]],resres5113[],2,FALSE),0)</f>
        <v>3</v>
      </c>
      <c r="S5" s="20">
        <f>IFERROR(VLOOKUP(R5,PointsTable[],2,FALSE),0)</f>
        <v>60</v>
      </c>
      <c r="T5" s="28">
        <f>IFERROR(VLOOKUP(AthListWomen[[#This Row],[CARD]],resres5120[],2,FALSE),0)</f>
        <v>1</v>
      </c>
      <c r="U5" s="29">
        <f>IFERROR(VLOOKUP(T5,PointsTable[],2,FALSE),0)</f>
        <v>100</v>
      </c>
      <c r="V5" s="29">
        <f>IFERROR(VLOOKUP(AthListWomen[[#This Row],[CARD]],resres5118[],2,FALSE),0)</f>
        <v>2</v>
      </c>
      <c r="W5" s="29">
        <f>IFERROR(VLOOKUP(V5,PointsTable[],2,FALSE),0)</f>
        <v>80</v>
      </c>
      <c r="X5" s="29">
        <f>IFERROR(VLOOKUP(AthListWomen[[#This Row],[CARD]],resres5119[],2,FALSE),0)</f>
        <v>2</v>
      </c>
      <c r="Y5" s="29">
        <f>IFERROR(VLOOKUP(X5,PointsTable[],2,FALSE),0)</f>
        <v>80</v>
      </c>
      <c r="Z5" s="29">
        <f>IFERROR(VLOOKUP(AthListWomen[[#This Row],[CARD]],resres5121[],2,FALSE),0)</f>
        <v>5</v>
      </c>
      <c r="AA5" s="29">
        <f>IFERROR(VLOOKUP(Z5,PointsTable[],2,FALSE),0)</f>
        <v>45</v>
      </c>
      <c r="AB5" s="29">
        <f>IFERROR(VLOOKUP(AthListWomen[[#This Row],[CARD]],resres5122[],2,FALSE),0)</f>
        <v>1</v>
      </c>
      <c r="AC5" s="30">
        <f>IFERROR(VLOOKUP(AB5,PointsTable[],2,FALSE),0)</f>
        <v>100</v>
      </c>
      <c r="AD5" s="28">
        <f>IFERROR(VLOOKUP(AthListWomen[[#This Row],[CARD]],resres5138[],2,FALSE),0)</f>
        <v>11</v>
      </c>
      <c r="AE5" s="29">
        <f>IFERROR(VLOOKUP(AD5,PointsTable[],2,FALSE),0)</f>
        <v>24</v>
      </c>
      <c r="AF5" s="29">
        <f>IFERROR(VLOOKUP(AthListWomen[[#This Row],[CARD]],resres5139[],2,FALSE),0)</f>
        <v>13</v>
      </c>
      <c r="AG5" s="29">
        <f>IFERROR(VLOOKUP(AF5,PointsTable[],2,FALSE),0)</f>
        <v>20</v>
      </c>
      <c r="AH5" s="29">
        <f>IFERROR(VLOOKUP(AthListWomen[[#This Row],[CARD]],resres5140[],2,FALSE),0)</f>
        <v>0</v>
      </c>
      <c r="AI5" s="30">
        <f>IFERROR(VLOOKUP(AH5,PointsTable[],2,FALSE),0)</f>
        <v>0</v>
      </c>
    </row>
    <row r="6" spans="1:35" ht="18.75" x14ac:dyDescent="0.3">
      <c r="A6" s="11">
        <v>3</v>
      </c>
      <c r="B6" s="18">
        <v>80089</v>
      </c>
      <c r="C6" s="18" t="s">
        <v>510</v>
      </c>
      <c r="D6" s="18" t="s">
        <v>511</v>
      </c>
      <c r="E6" s="18" t="s">
        <v>214</v>
      </c>
      <c r="F6" s="18">
        <v>1999</v>
      </c>
      <c r="G6" s="26">
        <f>SUM(I6,K6,M6,O6,Q6,S6,U6,W6,Y6,AA6,AC6,AE6,AG6,AI6)</f>
        <v>549</v>
      </c>
      <c r="H6" s="19">
        <f>IFERROR(VLOOKUP(AthListWomen[[#This Row],[CARD]],resres5094[],2,FALSE),0)</f>
        <v>10</v>
      </c>
      <c r="I6" s="20">
        <f>IFERROR(VLOOKUP(H6,PointsTable[],2,FALSE),0)</f>
        <v>26</v>
      </c>
      <c r="J6" s="20">
        <f>IFERROR(VLOOKUP(AthListWomen[[#This Row],[CARD]],resres5095[],2,FALSE),0)</f>
        <v>23</v>
      </c>
      <c r="K6" s="20">
        <f>IFERROR(VLOOKUP(J6,PointsTable[],2,FALSE),0)</f>
        <v>8</v>
      </c>
      <c r="L6" s="20">
        <f>IFERROR(VLOOKUP(AthListWomen[[#This Row],[CARD]],resres5297[],2,FALSE),0)</f>
        <v>0</v>
      </c>
      <c r="M6" s="20">
        <f>IFERROR(VLOOKUP(L6,PointsTable[],2,FALSE),0)</f>
        <v>0</v>
      </c>
      <c r="N6" s="20">
        <f>IFERROR(VLOOKUP(AthListWomen[[#This Row],[CARD]],resres5096[],2,FALSE),0)</f>
        <v>6</v>
      </c>
      <c r="O6" s="20">
        <f>IFERROR(VLOOKUP(N6,PointsTable[],2,FALSE),0)</f>
        <v>40</v>
      </c>
      <c r="P6" s="19">
        <f>IFERROR(VLOOKUP(AthListWomen[[#This Row],[CARD]],resres5112[],2,FALSE),0)</f>
        <v>4</v>
      </c>
      <c r="Q6" s="20">
        <f>IFERROR(VLOOKUP(P6,PointsTable[],2,FALSE),0)</f>
        <v>50</v>
      </c>
      <c r="R6" s="20">
        <f>IFERROR(VLOOKUP(AthListWomen[[#This Row],[CARD]],resres5113[],2,FALSE),0)</f>
        <v>5</v>
      </c>
      <c r="S6" s="20">
        <f>IFERROR(VLOOKUP(R6,PointsTable[],2,FALSE),0)</f>
        <v>45</v>
      </c>
      <c r="T6" s="28">
        <f>IFERROR(VLOOKUP(AthListWomen[[#This Row],[CARD]],resres5120[],2,FALSE),0)</f>
        <v>6</v>
      </c>
      <c r="U6" s="29">
        <f>IFERROR(VLOOKUP(T6,PointsTable[],2,FALSE),0)</f>
        <v>40</v>
      </c>
      <c r="V6" s="29">
        <f>IFERROR(VLOOKUP(AthListWomen[[#This Row],[CARD]],resres5118[],2,FALSE),0)</f>
        <v>4</v>
      </c>
      <c r="W6" s="29">
        <f>IFERROR(VLOOKUP(V6,PointsTable[],2,FALSE),0)</f>
        <v>50</v>
      </c>
      <c r="X6" s="29">
        <f>IFERROR(VLOOKUP(AthListWomen[[#This Row],[CARD]],resres5119[],2,FALSE),0)</f>
        <v>4</v>
      </c>
      <c r="Y6" s="29">
        <f>IFERROR(VLOOKUP(X6,PointsTable[],2,FALSE),0)</f>
        <v>50</v>
      </c>
      <c r="Z6" s="29">
        <f>IFERROR(VLOOKUP(AthListWomen[[#This Row],[CARD]],resres5121[],2,FALSE),0)</f>
        <v>4</v>
      </c>
      <c r="AA6" s="29">
        <f>IFERROR(VLOOKUP(Z6,PointsTable[],2,FALSE),0)</f>
        <v>50</v>
      </c>
      <c r="AB6" s="29">
        <f>IFERROR(VLOOKUP(AthListWomen[[#This Row],[CARD]],resres5122[],2,FALSE),0)</f>
        <v>4</v>
      </c>
      <c r="AC6" s="30">
        <f>IFERROR(VLOOKUP(AB6,PointsTable[],2,FALSE),0)</f>
        <v>50</v>
      </c>
      <c r="AD6" s="28">
        <f>IFERROR(VLOOKUP(AthListWomen[[#This Row],[CARD]],resres5138[],2,FALSE),0)</f>
        <v>6</v>
      </c>
      <c r="AE6" s="29">
        <f>IFERROR(VLOOKUP(AD6,PointsTable[],2,FALSE),0)</f>
        <v>40</v>
      </c>
      <c r="AF6" s="29">
        <f>IFERROR(VLOOKUP(AthListWomen[[#This Row],[CARD]],resres5139[],2,FALSE),0)</f>
        <v>6</v>
      </c>
      <c r="AG6" s="29">
        <f>IFERROR(VLOOKUP(AF6,PointsTable[],2,FALSE),0)</f>
        <v>40</v>
      </c>
      <c r="AH6" s="29">
        <f>IFERROR(VLOOKUP(AthListWomen[[#This Row],[CARD]],resres5140[],2,FALSE),0)</f>
        <v>3</v>
      </c>
      <c r="AI6" s="30">
        <f>IFERROR(VLOOKUP(AH6,PointsTable[],2,FALSE),0)</f>
        <v>60</v>
      </c>
    </row>
    <row r="7" spans="1:35" ht="18.75" x14ac:dyDescent="0.3">
      <c r="A7" s="18">
        <v>4</v>
      </c>
      <c r="B7" s="18">
        <v>65415</v>
      </c>
      <c r="C7" s="18" t="s">
        <v>503</v>
      </c>
      <c r="D7" s="18" t="s">
        <v>337</v>
      </c>
      <c r="E7" s="18" t="s">
        <v>214</v>
      </c>
      <c r="F7" s="18">
        <v>1999</v>
      </c>
      <c r="G7" s="26">
        <f>SUM(I7,K7,M7,O7,Q7,S7,U7,W7,Y7,AA7,AC7,AE7,AG7,AI7)</f>
        <v>545</v>
      </c>
      <c r="H7" s="19">
        <f>IFERROR(VLOOKUP(AthListWomen[[#This Row],[CARD]],resres5094[],2,FALSE),0)</f>
        <v>16</v>
      </c>
      <c r="I7" s="20">
        <f>IFERROR(VLOOKUP(H7,PointsTable[],2,FALSE),0)</f>
        <v>15</v>
      </c>
      <c r="J7" s="20">
        <f>IFERROR(VLOOKUP(AthListWomen[[#This Row],[CARD]],resres5095[],2,FALSE),0)</f>
        <v>3</v>
      </c>
      <c r="K7" s="20">
        <f>IFERROR(VLOOKUP(J7,PointsTable[],2,FALSE),0)</f>
        <v>60</v>
      </c>
      <c r="L7" s="20">
        <f>IFERROR(VLOOKUP(AthListWomen[[#This Row],[CARD]],resres5297[],2,FALSE),0)</f>
        <v>0</v>
      </c>
      <c r="M7" s="20">
        <f>IFERROR(VLOOKUP(L7,PointsTable[],2,FALSE),0)</f>
        <v>0</v>
      </c>
      <c r="N7" s="20">
        <f>IFERROR(VLOOKUP(AthListWomen[[#This Row],[CARD]],resres5096[],2,FALSE),0)</f>
        <v>2</v>
      </c>
      <c r="O7" s="20">
        <f>IFERROR(VLOOKUP(N7,PointsTable[],2,FALSE),0)</f>
        <v>80</v>
      </c>
      <c r="P7" s="19">
        <f>IFERROR(VLOOKUP(AthListWomen[[#This Row],[CARD]],resres5112[],2,FALSE),0)</f>
        <v>1</v>
      </c>
      <c r="Q7" s="20">
        <f>IFERROR(VLOOKUP(P7,PointsTable[],2,FALSE),0)</f>
        <v>100</v>
      </c>
      <c r="R7" s="20">
        <f>IFERROR(VLOOKUP(AthListWomen[[#This Row],[CARD]],resres5113[],2,FALSE),0)</f>
        <v>2</v>
      </c>
      <c r="S7" s="20">
        <f>IFERROR(VLOOKUP(R7,PointsTable[],2,FALSE),0)</f>
        <v>80</v>
      </c>
      <c r="T7" s="28">
        <f>IFERROR(VLOOKUP(AthListWomen[[#This Row],[CARD]],resres5120[],2,FALSE),0)</f>
        <v>0</v>
      </c>
      <c r="U7" s="29">
        <f>IFERROR(VLOOKUP(T7,PointsTable[],2,FALSE),0)</f>
        <v>0</v>
      </c>
      <c r="V7" s="29">
        <f>IFERROR(VLOOKUP(AthListWomen[[#This Row],[CARD]],resres5118[],2,FALSE),0)</f>
        <v>0</v>
      </c>
      <c r="W7" s="29">
        <f>IFERROR(VLOOKUP(V7,PointsTable[],2,FALSE),0)</f>
        <v>0</v>
      </c>
      <c r="X7" s="29">
        <f>IFERROR(VLOOKUP(AthListWomen[[#This Row],[CARD]],resres5119[],2,FALSE),0)</f>
        <v>0</v>
      </c>
      <c r="Y7" s="29">
        <f>IFERROR(VLOOKUP(X7,PointsTable[],2,FALSE),0)</f>
        <v>0</v>
      </c>
      <c r="Z7" s="29">
        <f>IFERROR(VLOOKUP(AthListWomen[[#This Row],[CARD]],resres5121[],2,FALSE),0)</f>
        <v>0</v>
      </c>
      <c r="AA7" s="29">
        <f>IFERROR(VLOOKUP(Z7,PointsTable[],2,FALSE),0)</f>
        <v>0</v>
      </c>
      <c r="AB7" s="29">
        <f>IFERROR(VLOOKUP(AthListWomen[[#This Row],[CARD]],resres5122[],2,FALSE),0)</f>
        <v>0</v>
      </c>
      <c r="AC7" s="30">
        <f>IFERROR(VLOOKUP(AB7,PointsTable[],2,FALSE),0)</f>
        <v>0</v>
      </c>
      <c r="AD7" s="28">
        <f>IFERROR(VLOOKUP(AthListWomen[[#This Row],[CARD]],resres5138[],2,FALSE),0)</f>
        <v>4</v>
      </c>
      <c r="AE7" s="29">
        <f>IFERROR(VLOOKUP(AD7,PointsTable[],2,FALSE),0)</f>
        <v>50</v>
      </c>
      <c r="AF7" s="29">
        <f>IFERROR(VLOOKUP(AthListWomen[[#This Row],[CARD]],resres5139[],2,FALSE),0)</f>
        <v>3</v>
      </c>
      <c r="AG7" s="29">
        <f>IFERROR(VLOOKUP(AF7,PointsTable[],2,FALSE),0)</f>
        <v>60</v>
      </c>
      <c r="AH7" s="29">
        <f>IFERROR(VLOOKUP(AthListWomen[[#This Row],[CARD]],resres5140[],2,FALSE),0)</f>
        <v>1</v>
      </c>
      <c r="AI7" s="30">
        <f>IFERROR(VLOOKUP(AH7,PointsTable[],2,FALSE),0)</f>
        <v>100</v>
      </c>
    </row>
    <row r="8" spans="1:35" ht="18.75" x14ac:dyDescent="0.3">
      <c r="A8" s="18">
        <v>5</v>
      </c>
      <c r="B8" s="18">
        <v>65967</v>
      </c>
      <c r="C8" s="18" t="s">
        <v>494</v>
      </c>
      <c r="D8" s="18" t="s">
        <v>495</v>
      </c>
      <c r="E8" s="18" t="s">
        <v>214</v>
      </c>
      <c r="F8" s="18">
        <v>1999</v>
      </c>
      <c r="G8" s="26">
        <f>SUM(I8,K8,M8,O8,Q8,S8,U8,W8,Y8,AA8,AC8,AE8,AG8,AI8)</f>
        <v>503</v>
      </c>
      <c r="H8" s="19">
        <f>IFERROR(VLOOKUP(AthListWomen[[#This Row],[CARD]],resres5094[],2,FALSE),0)</f>
        <v>12</v>
      </c>
      <c r="I8" s="20">
        <f>IFERROR(VLOOKUP(H8,PointsTable[],2,FALSE),0)</f>
        <v>22</v>
      </c>
      <c r="J8" s="20">
        <f>IFERROR(VLOOKUP(AthListWomen[[#This Row],[CARD]],resres5095[],2,FALSE),0)</f>
        <v>10</v>
      </c>
      <c r="K8" s="20">
        <f>IFERROR(VLOOKUP(J8,PointsTable[],2,FALSE),0)</f>
        <v>26</v>
      </c>
      <c r="L8" s="20">
        <f>IFERROR(VLOOKUP(AthListWomen[[#This Row],[CARD]],resres5297[],2,FALSE),0)</f>
        <v>10</v>
      </c>
      <c r="M8" s="20">
        <f>IFERROR(VLOOKUP(L8,PointsTable[],2,FALSE),0)</f>
        <v>26</v>
      </c>
      <c r="N8" s="20">
        <f>IFERROR(VLOOKUP(AthListWomen[[#This Row],[CARD]],resres5096[],2,FALSE),0)</f>
        <v>5</v>
      </c>
      <c r="O8" s="20">
        <f>IFERROR(VLOOKUP(N8,PointsTable[],2,FALSE),0)</f>
        <v>45</v>
      </c>
      <c r="P8" s="19">
        <f>IFERROR(VLOOKUP(AthListWomen[[#This Row],[CARD]],resres5112[],2,FALSE),0)</f>
        <v>0</v>
      </c>
      <c r="Q8" s="20">
        <f>IFERROR(VLOOKUP(P8,PointsTable[],2,FALSE),0)</f>
        <v>0</v>
      </c>
      <c r="R8" s="20">
        <f>IFERROR(VLOOKUP(AthListWomen[[#This Row],[CARD]],resres5113[],2,FALSE),0)</f>
        <v>25</v>
      </c>
      <c r="S8" s="20">
        <f>IFERROR(VLOOKUP(R8,PointsTable[],2,FALSE),0)</f>
        <v>6</v>
      </c>
      <c r="T8" s="28">
        <f>IFERROR(VLOOKUP(AthListWomen[[#This Row],[CARD]],resres5120[],2,FALSE),0)</f>
        <v>4</v>
      </c>
      <c r="U8" s="29">
        <f>IFERROR(VLOOKUP(T8,PointsTable[],2,FALSE),0)</f>
        <v>50</v>
      </c>
      <c r="V8" s="29">
        <f>IFERROR(VLOOKUP(AthListWomen[[#This Row],[CARD]],resres5118[],2,FALSE),0)</f>
        <v>7</v>
      </c>
      <c r="W8" s="29">
        <f>IFERROR(VLOOKUP(V8,PointsTable[],2,FALSE),0)</f>
        <v>36</v>
      </c>
      <c r="X8" s="29">
        <f>IFERROR(VLOOKUP(AthListWomen[[#This Row],[CARD]],resres5119[],2,FALSE),0)</f>
        <v>3</v>
      </c>
      <c r="Y8" s="29">
        <f>IFERROR(VLOOKUP(X8,PointsTable[],2,FALSE),0)</f>
        <v>60</v>
      </c>
      <c r="Z8" s="29">
        <f>IFERROR(VLOOKUP(AthListWomen[[#This Row],[CARD]],resres5121[],2,FALSE),0)</f>
        <v>19</v>
      </c>
      <c r="AA8" s="29">
        <f>IFERROR(VLOOKUP(Z8,PointsTable[],2,FALSE),0)</f>
        <v>12</v>
      </c>
      <c r="AB8" s="29">
        <f>IFERROR(VLOOKUP(AthListWomen[[#This Row],[CARD]],resres5122[],2,FALSE),0)</f>
        <v>6</v>
      </c>
      <c r="AC8" s="30">
        <f>IFERROR(VLOOKUP(AB8,PointsTable[],2,FALSE),0)</f>
        <v>40</v>
      </c>
      <c r="AD8" s="28">
        <f>IFERROR(VLOOKUP(AthListWomen[[#This Row],[CARD]],resres5138[],2,FALSE),0)</f>
        <v>2</v>
      </c>
      <c r="AE8" s="29">
        <f>IFERROR(VLOOKUP(AD8,PointsTable[],2,FALSE),0)</f>
        <v>80</v>
      </c>
      <c r="AF8" s="29">
        <f>IFERROR(VLOOKUP(AthListWomen[[#This Row],[CARD]],resres5139[],2,FALSE),0)</f>
        <v>1</v>
      </c>
      <c r="AG8" s="29">
        <f>IFERROR(VLOOKUP(AF8,PointsTable[],2,FALSE),0)</f>
        <v>100</v>
      </c>
      <c r="AH8" s="29">
        <f>IFERROR(VLOOKUP(AthListWomen[[#This Row],[CARD]],resres5140[],2,FALSE),0)</f>
        <v>0</v>
      </c>
      <c r="AI8" s="30">
        <f>IFERROR(VLOOKUP(AH8,PointsTable[],2,FALSE),0)</f>
        <v>0</v>
      </c>
    </row>
    <row r="9" spans="1:35" ht="18.75" x14ac:dyDescent="0.3">
      <c r="A9" s="18">
        <v>6</v>
      </c>
      <c r="B9" s="18">
        <v>67229</v>
      </c>
      <c r="C9" s="18" t="s">
        <v>538</v>
      </c>
      <c r="D9" s="18" t="s">
        <v>537</v>
      </c>
      <c r="E9" s="18" t="s">
        <v>214</v>
      </c>
      <c r="F9" s="18">
        <v>1999</v>
      </c>
      <c r="G9" s="26">
        <f>SUM(I9,K9,M9,O9,Q9,S9,U9,W9,Y9,AA9,AC9,AE9,AG9,AI9)</f>
        <v>498</v>
      </c>
      <c r="H9" s="19">
        <f>IFERROR(VLOOKUP(AthListWomen[[#This Row],[CARD]],resres5094[],2,FALSE),0)</f>
        <v>6</v>
      </c>
      <c r="I9" s="20">
        <f>IFERROR(VLOOKUP(H9,PointsTable[],2,FALSE),0)</f>
        <v>40</v>
      </c>
      <c r="J9" s="20">
        <f>IFERROR(VLOOKUP(AthListWomen[[#This Row],[CARD]],resres5095[],2,FALSE),0)</f>
        <v>1</v>
      </c>
      <c r="K9" s="20">
        <f>IFERROR(VLOOKUP(J9,PointsTable[],2,FALSE),0)</f>
        <v>100</v>
      </c>
      <c r="L9" s="20">
        <f>IFERROR(VLOOKUP(AthListWomen[[#This Row],[CARD]],resres5297[],2,FALSE),0)</f>
        <v>2</v>
      </c>
      <c r="M9" s="20">
        <f>IFERROR(VLOOKUP(L9,PointsTable[],2,FALSE),0)</f>
        <v>80</v>
      </c>
      <c r="N9" s="20">
        <f>IFERROR(VLOOKUP(AthListWomen[[#This Row],[CARD]],resres5096[],2,FALSE),0)</f>
        <v>3</v>
      </c>
      <c r="O9" s="20">
        <f>IFERROR(VLOOKUP(N9,PointsTable[],2,FALSE),0)</f>
        <v>60</v>
      </c>
      <c r="P9" s="19">
        <f>IFERROR(VLOOKUP(AthListWomen[[#This Row],[CARD]],resres5112[],2,FALSE),0)</f>
        <v>7</v>
      </c>
      <c r="Q9" s="20">
        <f>IFERROR(VLOOKUP(P9,PointsTable[],2,FALSE),0)</f>
        <v>36</v>
      </c>
      <c r="R9" s="20">
        <f>IFERROR(VLOOKUP(AthListWomen[[#This Row],[CARD]],resres5113[],2,FALSE),0)</f>
        <v>8</v>
      </c>
      <c r="S9" s="20">
        <f>IFERROR(VLOOKUP(R9,PointsTable[],2,FALSE),0)</f>
        <v>32</v>
      </c>
      <c r="T9" s="19">
        <f>IFERROR(VLOOKUP(AthListWomen[[#This Row],[CARD]],resres5120[],2,FALSE),0)</f>
        <v>12</v>
      </c>
      <c r="U9" s="20">
        <f>IFERROR(VLOOKUP(T9,PointsTable[],2,FALSE),0)</f>
        <v>22</v>
      </c>
      <c r="V9" s="20">
        <f>IFERROR(VLOOKUP(AthListWomen[[#This Row],[CARD]],resres5118[],2,FALSE),0)</f>
        <v>8</v>
      </c>
      <c r="W9" s="20">
        <f>IFERROR(VLOOKUP(V9,PointsTable[],2,FALSE),0)</f>
        <v>32</v>
      </c>
      <c r="X9" s="20">
        <f>IFERROR(VLOOKUP(AthListWomen[[#This Row],[CARD]],resres5119[],2,FALSE),0)</f>
        <v>8</v>
      </c>
      <c r="Y9" s="20">
        <f>IFERROR(VLOOKUP(X9,PointsTable[],2,FALSE),0)</f>
        <v>32</v>
      </c>
      <c r="Z9" s="20">
        <f>IFERROR(VLOOKUP(AthListWomen[[#This Row],[CARD]],resres5121[],2,FALSE),0)</f>
        <v>0</v>
      </c>
      <c r="AA9" s="20">
        <f>IFERROR(VLOOKUP(Z9,PointsTable[],2,FALSE),0)</f>
        <v>0</v>
      </c>
      <c r="AB9" s="20">
        <f>IFERROR(VLOOKUP(AthListWomen[[#This Row],[CARD]],resres5122[],2,FALSE),0)</f>
        <v>17</v>
      </c>
      <c r="AC9" s="21">
        <f>IFERROR(VLOOKUP(AB9,PointsTable[],2,FALSE),0)</f>
        <v>14</v>
      </c>
      <c r="AD9" s="19">
        <f>IFERROR(VLOOKUP(AthListWomen[[#This Row],[CARD]],resres5138[],2,FALSE),0)</f>
        <v>8</v>
      </c>
      <c r="AE9" s="20">
        <f>IFERROR(VLOOKUP(AD9,PointsTable[],2,FALSE),0)</f>
        <v>32</v>
      </c>
      <c r="AF9" s="20">
        <f>IFERROR(VLOOKUP(AthListWomen[[#This Row],[CARD]],resres5139[],2,FALSE),0)</f>
        <v>14</v>
      </c>
      <c r="AG9" s="20">
        <f>IFERROR(VLOOKUP(AF9,PointsTable[],2,FALSE),0)</f>
        <v>18</v>
      </c>
      <c r="AH9" s="20">
        <f>IFERROR(VLOOKUP(AthListWomen[[#This Row],[CARD]],resres5140[],2,FALSE),0)</f>
        <v>0</v>
      </c>
      <c r="AI9" s="21">
        <f>IFERROR(VLOOKUP(AH9,PointsTable[],2,FALSE),0)</f>
        <v>0</v>
      </c>
    </row>
    <row r="10" spans="1:35" ht="18.75" x14ac:dyDescent="0.3">
      <c r="A10" s="18">
        <v>7</v>
      </c>
      <c r="B10" s="18">
        <v>65537</v>
      </c>
      <c r="C10" s="18" t="s">
        <v>534</v>
      </c>
      <c r="D10" s="18" t="s">
        <v>535</v>
      </c>
      <c r="E10" s="18" t="s">
        <v>214</v>
      </c>
      <c r="F10" s="18">
        <v>2000</v>
      </c>
      <c r="G10" s="26">
        <f>SUM(I10,K10,M10,O10,Q10,S10,U10,W10,Y10,AA10,AC10,AE10,AG10,AI10)</f>
        <v>449</v>
      </c>
      <c r="H10" s="19">
        <f>IFERROR(VLOOKUP(AthListWomen[[#This Row],[CARD]],resres5094[],2,FALSE),0)</f>
        <v>15</v>
      </c>
      <c r="I10" s="20">
        <f>IFERROR(VLOOKUP(H10,PointsTable[],2,FALSE),0)</f>
        <v>16</v>
      </c>
      <c r="J10" s="20">
        <f>IFERROR(VLOOKUP(AthListWomen[[#This Row],[CARD]],resres5095[],2,FALSE),0)</f>
        <v>7</v>
      </c>
      <c r="K10" s="20">
        <f>IFERROR(VLOOKUP(J10,PointsTable[],2,FALSE),0)</f>
        <v>36</v>
      </c>
      <c r="L10" s="20">
        <f>IFERROR(VLOOKUP(AthListWomen[[#This Row],[CARD]],resres5297[],2,FALSE),0)</f>
        <v>11</v>
      </c>
      <c r="M10" s="20">
        <f>IFERROR(VLOOKUP(L10,PointsTable[],2,FALSE),0)</f>
        <v>24</v>
      </c>
      <c r="N10" s="20">
        <f>IFERROR(VLOOKUP(AthListWomen[[#This Row],[CARD]],resres5096[],2,FALSE),0)</f>
        <v>11</v>
      </c>
      <c r="O10" s="20">
        <f>IFERROR(VLOOKUP(N10,PointsTable[],2,FALSE),0)</f>
        <v>24</v>
      </c>
      <c r="P10" s="19">
        <f>IFERROR(VLOOKUP(AthListWomen[[#This Row],[CARD]],resres5112[],2,FALSE),0)</f>
        <v>9</v>
      </c>
      <c r="Q10" s="20">
        <f>IFERROR(VLOOKUP(P10,PointsTable[],2,FALSE),0)</f>
        <v>29</v>
      </c>
      <c r="R10" s="20">
        <f>IFERROR(VLOOKUP(AthListWomen[[#This Row],[CARD]],resres5113[],2,FALSE),0)</f>
        <v>12</v>
      </c>
      <c r="S10" s="20">
        <f>IFERROR(VLOOKUP(R10,PointsTable[],2,FALSE),0)</f>
        <v>22</v>
      </c>
      <c r="T10" s="28">
        <f>IFERROR(VLOOKUP(AthListWomen[[#This Row],[CARD]],resres5120[],2,FALSE),0)</f>
        <v>5</v>
      </c>
      <c r="U10" s="29">
        <f>IFERROR(VLOOKUP(T10,PointsTable[],2,FALSE),0)</f>
        <v>45</v>
      </c>
      <c r="V10" s="29">
        <f>IFERROR(VLOOKUP(AthListWomen[[#This Row],[CARD]],resres5118[],2,FALSE),0)</f>
        <v>6</v>
      </c>
      <c r="W10" s="29">
        <f>IFERROR(VLOOKUP(V10,PointsTable[],2,FALSE),0)</f>
        <v>40</v>
      </c>
      <c r="X10" s="29">
        <f>IFERROR(VLOOKUP(AthListWomen[[#This Row],[CARD]],resres5119[],2,FALSE),0)</f>
        <v>0</v>
      </c>
      <c r="Y10" s="29">
        <f>IFERROR(VLOOKUP(X10,PointsTable[],2,FALSE),0)</f>
        <v>0</v>
      </c>
      <c r="Z10" s="29">
        <f>IFERROR(VLOOKUP(AthListWomen[[#This Row],[CARD]],resres5121[],2,FALSE),0)</f>
        <v>12</v>
      </c>
      <c r="AA10" s="29">
        <f>IFERROR(VLOOKUP(Z10,PointsTable[],2,FALSE),0)</f>
        <v>22</v>
      </c>
      <c r="AB10" s="29">
        <f>IFERROR(VLOOKUP(AthListWomen[[#This Row],[CARD]],resres5122[],2,FALSE),0)</f>
        <v>3</v>
      </c>
      <c r="AC10" s="30">
        <f>IFERROR(VLOOKUP(AB10,PointsTable[],2,FALSE),0)</f>
        <v>60</v>
      </c>
      <c r="AD10" s="28">
        <f>IFERROR(VLOOKUP(AthListWomen[[#This Row],[CARD]],resres5138[],2,FALSE),0)</f>
        <v>7</v>
      </c>
      <c r="AE10" s="29">
        <f>IFERROR(VLOOKUP(AD10,PointsTable[],2,FALSE),0)</f>
        <v>36</v>
      </c>
      <c r="AF10" s="29">
        <f>IFERROR(VLOOKUP(AthListWomen[[#This Row],[CARD]],resres5139[],2,FALSE),0)</f>
        <v>4</v>
      </c>
      <c r="AG10" s="29">
        <f>IFERROR(VLOOKUP(AF10,PointsTable[],2,FALSE),0)</f>
        <v>50</v>
      </c>
      <c r="AH10" s="29">
        <f>IFERROR(VLOOKUP(AthListWomen[[#This Row],[CARD]],resres5140[],2,FALSE),0)</f>
        <v>5</v>
      </c>
      <c r="AI10" s="30">
        <f>IFERROR(VLOOKUP(AH10,PointsTable[],2,FALSE),0)</f>
        <v>45</v>
      </c>
    </row>
    <row r="11" spans="1:35" ht="18.75" x14ac:dyDescent="0.3">
      <c r="A11" s="18">
        <v>8</v>
      </c>
      <c r="B11" s="18">
        <v>64969</v>
      </c>
      <c r="C11" s="18" t="s">
        <v>407</v>
      </c>
      <c r="D11" s="18" t="s">
        <v>408</v>
      </c>
      <c r="E11" s="18" t="s">
        <v>409</v>
      </c>
      <c r="F11" s="18">
        <v>1999</v>
      </c>
      <c r="G11" s="26">
        <f>SUM(I11,K11,M11,O11,Q11,S11,U11,W11,Y11,AA11,AC11,AE11,AG11,AI11)</f>
        <v>432</v>
      </c>
      <c r="H11" s="19">
        <f>IFERROR(VLOOKUP(AthListWomen[[#This Row],[CARD]],resres5094[],2,FALSE),0)</f>
        <v>13</v>
      </c>
      <c r="I11" s="20">
        <f>IFERROR(VLOOKUP(H11,PointsTable[],2,FALSE),0)</f>
        <v>20</v>
      </c>
      <c r="J11" s="20">
        <f>IFERROR(VLOOKUP(AthListWomen[[#This Row],[CARD]],resres5095[],2,FALSE),0)</f>
        <v>0</v>
      </c>
      <c r="K11" s="20">
        <f>IFERROR(VLOOKUP(J11,PointsTable[],2,FALSE),0)</f>
        <v>0</v>
      </c>
      <c r="L11" s="20">
        <f>IFERROR(VLOOKUP(AthListWomen[[#This Row],[CARD]],resres5297[],2,FALSE),0)</f>
        <v>5</v>
      </c>
      <c r="M11" s="20">
        <f>IFERROR(VLOOKUP(L11,PointsTable[],2,FALSE),0)</f>
        <v>45</v>
      </c>
      <c r="N11" s="20">
        <f>IFERROR(VLOOKUP(AthListWomen[[#This Row],[CARD]],resres5096[],2,FALSE),0)</f>
        <v>8</v>
      </c>
      <c r="O11" s="20">
        <f>IFERROR(VLOOKUP(N11,PointsTable[],2,FALSE),0)</f>
        <v>32</v>
      </c>
      <c r="P11" s="19">
        <f>IFERROR(VLOOKUP(AthListWomen[[#This Row],[CARD]],resres5112[],2,FALSE),0)</f>
        <v>10</v>
      </c>
      <c r="Q11" s="20">
        <f>IFERROR(VLOOKUP(P11,PointsTable[],2,FALSE),0)</f>
        <v>26</v>
      </c>
      <c r="R11" s="20">
        <f>IFERROR(VLOOKUP(AthListWomen[[#This Row],[CARD]],resres5113[],2,FALSE),0)</f>
        <v>7</v>
      </c>
      <c r="S11" s="20">
        <f>IFERROR(VLOOKUP(R11,PointsTable[],2,FALSE),0)</f>
        <v>36</v>
      </c>
      <c r="T11" s="28">
        <f>IFERROR(VLOOKUP(AthListWomen[[#This Row],[CARD]],resres5120[],2,FALSE),0)</f>
        <v>10</v>
      </c>
      <c r="U11" s="29">
        <f>IFERROR(VLOOKUP(T11,PointsTable[],2,FALSE),0)</f>
        <v>26</v>
      </c>
      <c r="V11" s="29">
        <f>IFERROR(VLOOKUP(AthListWomen[[#This Row],[CARD]],resres5118[],2,FALSE),0)</f>
        <v>16</v>
      </c>
      <c r="W11" s="29">
        <f>IFERROR(VLOOKUP(V11,PointsTable[],2,FALSE),0)</f>
        <v>15</v>
      </c>
      <c r="X11" s="29">
        <f>IFERROR(VLOOKUP(AthListWomen[[#This Row],[CARD]],resres5119[],2,FALSE),0)</f>
        <v>10</v>
      </c>
      <c r="Y11" s="29">
        <f>IFERROR(VLOOKUP(X11,PointsTable[],2,FALSE),0)</f>
        <v>26</v>
      </c>
      <c r="Z11" s="29">
        <f>IFERROR(VLOOKUP(AthListWomen[[#This Row],[CARD]],resres5121[],2,FALSE),0)</f>
        <v>9</v>
      </c>
      <c r="AA11" s="29">
        <f>IFERROR(VLOOKUP(Z11,PointsTable[],2,FALSE),0)</f>
        <v>29</v>
      </c>
      <c r="AB11" s="29">
        <f>IFERROR(VLOOKUP(AthListWomen[[#This Row],[CARD]],resres5122[],2,FALSE),0)</f>
        <v>5</v>
      </c>
      <c r="AC11" s="30">
        <f>IFERROR(VLOOKUP(AB11,PointsTable[],2,FALSE),0)</f>
        <v>45</v>
      </c>
      <c r="AD11" s="28">
        <f>IFERROR(VLOOKUP(AthListWomen[[#This Row],[CARD]],resres5138[],2,FALSE),0)</f>
        <v>3</v>
      </c>
      <c r="AE11" s="29">
        <f>IFERROR(VLOOKUP(AD11,PointsTable[],2,FALSE),0)</f>
        <v>60</v>
      </c>
      <c r="AF11" s="29">
        <f>IFERROR(VLOOKUP(AthListWomen[[#This Row],[CARD]],resres5139[],2,FALSE),0)</f>
        <v>12</v>
      </c>
      <c r="AG11" s="29">
        <f>IFERROR(VLOOKUP(AF11,PointsTable[],2,FALSE),0)</f>
        <v>22</v>
      </c>
      <c r="AH11" s="29">
        <f>IFERROR(VLOOKUP(AthListWomen[[#This Row],[CARD]],resres5140[],2,FALSE),0)</f>
        <v>4</v>
      </c>
      <c r="AI11" s="30">
        <f>IFERROR(VLOOKUP(AH11,PointsTable[],2,FALSE),0)</f>
        <v>50</v>
      </c>
    </row>
    <row r="12" spans="1:35" ht="18.75" x14ac:dyDescent="0.3">
      <c r="A12" s="18">
        <v>9</v>
      </c>
      <c r="B12" s="18">
        <v>66876</v>
      </c>
      <c r="C12" s="18" t="s">
        <v>392</v>
      </c>
      <c r="D12" s="18" t="s">
        <v>393</v>
      </c>
      <c r="E12" s="18" t="s">
        <v>222</v>
      </c>
      <c r="F12" s="18">
        <v>2000</v>
      </c>
      <c r="G12" s="26">
        <f>SUM(I12,K12,M12,O12,Q12,S12,U12,W12,Y12,AA12,AC12,AE12,AG12,AI12)</f>
        <v>426</v>
      </c>
      <c r="H12" s="19">
        <f>IFERROR(VLOOKUP(AthListWomen[[#This Row],[CARD]],resres5094[],2,FALSE),0)</f>
        <v>4</v>
      </c>
      <c r="I12" s="20">
        <f>IFERROR(VLOOKUP(H12,PointsTable[],2,FALSE),0)</f>
        <v>50</v>
      </c>
      <c r="J12" s="20">
        <f>IFERROR(VLOOKUP(AthListWomen[[#This Row],[CARD]],resres5095[],2,FALSE),0)</f>
        <v>0</v>
      </c>
      <c r="K12" s="20">
        <f>IFERROR(VLOOKUP(J12,PointsTable[],2,FALSE),0)</f>
        <v>0</v>
      </c>
      <c r="L12" s="20">
        <f>IFERROR(VLOOKUP(AthListWomen[[#This Row],[CARD]],resres5297[],2,FALSE),0)</f>
        <v>1</v>
      </c>
      <c r="M12" s="20">
        <f>IFERROR(VLOOKUP(L12,PointsTable[],2,FALSE),0)</f>
        <v>100</v>
      </c>
      <c r="N12" s="20">
        <f>IFERROR(VLOOKUP(AthListWomen[[#This Row],[CARD]],resres5096[],2,FALSE),0)</f>
        <v>4</v>
      </c>
      <c r="O12" s="20">
        <f>IFERROR(VLOOKUP(N12,PointsTable[],2,FALSE),0)</f>
        <v>50</v>
      </c>
      <c r="P12" s="19">
        <f>IFERROR(VLOOKUP(AthListWomen[[#This Row],[CARD]],resres5112[],2,FALSE),0)</f>
        <v>0</v>
      </c>
      <c r="Q12" s="20">
        <f>IFERROR(VLOOKUP(P12,PointsTable[],2,FALSE),0)</f>
        <v>0</v>
      </c>
      <c r="R12" s="20">
        <f>IFERROR(VLOOKUP(AthListWomen[[#This Row],[CARD]],resres5113[],2,FALSE),0)</f>
        <v>0</v>
      </c>
      <c r="S12" s="20">
        <f>IFERROR(VLOOKUP(R12,PointsTable[],2,FALSE),0)</f>
        <v>0</v>
      </c>
      <c r="T12" s="28">
        <f>IFERROR(VLOOKUP(AthListWomen[[#This Row],[CARD]],resres5120[],2,FALSE),0)</f>
        <v>2</v>
      </c>
      <c r="U12" s="29">
        <f>IFERROR(VLOOKUP(T12,PointsTable[],2,FALSE),0)</f>
        <v>80</v>
      </c>
      <c r="V12" s="29">
        <f>IFERROR(VLOOKUP(AthListWomen[[#This Row],[CARD]],resres5118[],2,FALSE),0)</f>
        <v>3</v>
      </c>
      <c r="W12" s="29">
        <f>IFERROR(VLOOKUP(V12,PointsTable[],2,FALSE),0)</f>
        <v>60</v>
      </c>
      <c r="X12" s="29">
        <f>IFERROR(VLOOKUP(AthListWomen[[#This Row],[CARD]],resres5119[],2,FALSE),0)</f>
        <v>19</v>
      </c>
      <c r="Y12" s="29">
        <f>IFERROR(VLOOKUP(X12,PointsTable[],2,FALSE),0)</f>
        <v>12</v>
      </c>
      <c r="Z12" s="29">
        <f>IFERROR(VLOOKUP(AthListWomen[[#This Row],[CARD]],resres5121[],2,FALSE),0)</f>
        <v>0</v>
      </c>
      <c r="AA12" s="29">
        <f>IFERROR(VLOOKUP(Z12,PointsTable[],2,FALSE),0)</f>
        <v>0</v>
      </c>
      <c r="AB12" s="29">
        <f>IFERROR(VLOOKUP(AthListWomen[[#This Row],[CARD]],resres5122[],2,FALSE),0)</f>
        <v>0</v>
      </c>
      <c r="AC12" s="30">
        <f>IFERROR(VLOOKUP(AB12,PointsTable[],2,FALSE),0)</f>
        <v>0</v>
      </c>
      <c r="AD12" s="28">
        <f>IFERROR(VLOOKUP(AthListWomen[[#This Row],[CARD]],resres5138[],2,FALSE),0)</f>
        <v>9</v>
      </c>
      <c r="AE12" s="29">
        <f>IFERROR(VLOOKUP(AD12,PointsTable[],2,FALSE),0)</f>
        <v>29</v>
      </c>
      <c r="AF12" s="29">
        <f>IFERROR(VLOOKUP(AthListWomen[[#This Row],[CARD]],resres5139[],2,FALSE),0)</f>
        <v>5</v>
      </c>
      <c r="AG12" s="29">
        <f>IFERROR(VLOOKUP(AF12,PointsTable[],2,FALSE),0)</f>
        <v>45</v>
      </c>
      <c r="AH12" s="29">
        <f>IFERROR(VLOOKUP(AthListWomen[[#This Row],[CARD]],resres5140[],2,FALSE),0)</f>
        <v>0</v>
      </c>
      <c r="AI12" s="30">
        <f>IFERROR(VLOOKUP(AH12,PointsTable[],2,FALSE),0)</f>
        <v>0</v>
      </c>
    </row>
    <row r="13" spans="1:35" ht="18.75" x14ac:dyDescent="0.3">
      <c r="A13" s="18">
        <v>10</v>
      </c>
      <c r="B13" s="18">
        <v>65210</v>
      </c>
      <c r="C13" s="18" t="s">
        <v>461</v>
      </c>
      <c r="D13" s="18" t="s">
        <v>462</v>
      </c>
      <c r="E13" s="18" t="s">
        <v>214</v>
      </c>
      <c r="F13" s="18">
        <v>1999</v>
      </c>
      <c r="G13" s="26">
        <f>SUM(I13,K13,M13,O13,Q13,S13,U13,W13,Y13,AA13,AC13,AE13,AG13,AI13)</f>
        <v>405</v>
      </c>
      <c r="H13" s="19">
        <f>IFERROR(VLOOKUP(AthListWomen[[#This Row],[CARD]],resres5094[],2,FALSE),0)</f>
        <v>8</v>
      </c>
      <c r="I13" s="20">
        <f>IFERROR(VLOOKUP(H13,PointsTable[],2,FALSE),0)</f>
        <v>32</v>
      </c>
      <c r="J13" s="20">
        <f>IFERROR(VLOOKUP(AthListWomen[[#This Row],[CARD]],resres5095[],2,FALSE),0)</f>
        <v>4</v>
      </c>
      <c r="K13" s="20">
        <f>IFERROR(VLOOKUP(J13,PointsTable[],2,FALSE),0)</f>
        <v>50</v>
      </c>
      <c r="L13" s="20">
        <f>IFERROR(VLOOKUP(AthListWomen[[#This Row],[CARD]],resres5297[],2,FALSE),0)</f>
        <v>0</v>
      </c>
      <c r="M13" s="20">
        <f>IFERROR(VLOOKUP(L13,PointsTable[],2,FALSE),0)</f>
        <v>0</v>
      </c>
      <c r="N13" s="20">
        <f>IFERROR(VLOOKUP(AthListWomen[[#This Row],[CARD]],resres5096[],2,FALSE),0)</f>
        <v>1</v>
      </c>
      <c r="O13" s="20">
        <f>IFERROR(VLOOKUP(N13,PointsTable[],2,FALSE),0)</f>
        <v>100</v>
      </c>
      <c r="P13" s="19">
        <f>IFERROR(VLOOKUP(AthListWomen[[#This Row],[CARD]],resres5112[],2,FALSE),0)</f>
        <v>6</v>
      </c>
      <c r="Q13" s="20">
        <f>IFERROR(VLOOKUP(P13,PointsTable[],2,FALSE),0)</f>
        <v>40</v>
      </c>
      <c r="R13" s="20">
        <f>IFERROR(VLOOKUP(AthListWomen[[#This Row],[CARD]],resres5113[],2,FALSE),0)</f>
        <v>4</v>
      </c>
      <c r="S13" s="20">
        <f>IFERROR(VLOOKUP(R13,PointsTable[],2,FALSE),0)</f>
        <v>50</v>
      </c>
      <c r="T13" s="28">
        <f>IFERROR(VLOOKUP(AthListWomen[[#This Row],[CARD]],resres5120[],2,FALSE),0)</f>
        <v>10</v>
      </c>
      <c r="U13" s="29">
        <f>IFERROR(VLOOKUP(T13,PointsTable[],2,FALSE),0)</f>
        <v>26</v>
      </c>
      <c r="V13" s="29">
        <f>IFERROR(VLOOKUP(AthListWomen[[#This Row],[CARD]],resres5118[],2,FALSE),0)</f>
        <v>9</v>
      </c>
      <c r="W13" s="29">
        <f>IFERROR(VLOOKUP(V13,PointsTable[],2,FALSE),0)</f>
        <v>29</v>
      </c>
      <c r="X13" s="29">
        <f>IFERROR(VLOOKUP(AthListWomen[[#This Row],[CARD]],resres5119[],2,FALSE),0)</f>
        <v>6</v>
      </c>
      <c r="Y13" s="29">
        <f>IFERROR(VLOOKUP(X13,PointsTable[],2,FALSE),0)</f>
        <v>40</v>
      </c>
      <c r="Z13" s="29">
        <f>IFERROR(VLOOKUP(AthListWomen[[#This Row],[CARD]],resres5121[],2,FALSE),0)</f>
        <v>13</v>
      </c>
      <c r="AA13" s="29">
        <f>IFERROR(VLOOKUP(Z13,PointsTable[],2,FALSE),0)</f>
        <v>20</v>
      </c>
      <c r="AB13" s="29">
        <f>IFERROR(VLOOKUP(AthListWomen[[#This Row],[CARD]],resres5122[],2,FALSE),0)</f>
        <v>0</v>
      </c>
      <c r="AC13" s="30">
        <f>IFERROR(VLOOKUP(AB13,PointsTable[],2,FALSE),0)</f>
        <v>0</v>
      </c>
      <c r="AD13" s="28">
        <f>IFERROR(VLOOKUP(AthListWomen[[#This Row],[CARD]],resres5138[],2,FALSE),0)</f>
        <v>14</v>
      </c>
      <c r="AE13" s="29">
        <f>IFERROR(VLOOKUP(AD13,PointsTable[],2,FALSE),0)</f>
        <v>18</v>
      </c>
      <c r="AF13" s="29">
        <f>IFERROR(VLOOKUP(AthListWomen[[#This Row],[CARD]],resres5139[],2,FALSE),0)</f>
        <v>0</v>
      </c>
      <c r="AG13" s="29">
        <f>IFERROR(VLOOKUP(AF13,PointsTable[],2,FALSE),0)</f>
        <v>0</v>
      </c>
      <c r="AH13" s="29">
        <f>IFERROR(VLOOKUP(AthListWomen[[#This Row],[CARD]],resres5140[],2,FALSE),0)</f>
        <v>0</v>
      </c>
      <c r="AI13" s="30">
        <f>IFERROR(VLOOKUP(AH13,PointsTable[],2,FALSE),0)</f>
        <v>0</v>
      </c>
    </row>
    <row r="14" spans="1:35" ht="18.75" x14ac:dyDescent="0.3">
      <c r="A14" s="18">
        <v>11</v>
      </c>
      <c r="B14" s="18">
        <v>65161</v>
      </c>
      <c r="C14" s="18" t="s">
        <v>449</v>
      </c>
      <c r="D14" s="18" t="s">
        <v>450</v>
      </c>
      <c r="E14" s="18" t="s">
        <v>214</v>
      </c>
      <c r="F14" s="18">
        <v>2000</v>
      </c>
      <c r="G14" s="26">
        <f>SUM(I14,K14,M14,O14,Q14,S14,U14,W14,Y14,AA14,AC14,AE14,AG14,AI14)</f>
        <v>364</v>
      </c>
      <c r="H14" s="19">
        <f>IFERROR(VLOOKUP(AthListWomen[[#This Row],[CARD]],resres5094[],2,FALSE),0)</f>
        <v>5</v>
      </c>
      <c r="I14" s="20">
        <f>IFERROR(VLOOKUP(H14,PointsTable[],2,FALSE),0)</f>
        <v>45</v>
      </c>
      <c r="J14" s="20">
        <f>IFERROR(VLOOKUP(AthListWomen[[#This Row],[CARD]],resres5095[],2,FALSE),0)</f>
        <v>5</v>
      </c>
      <c r="K14" s="20">
        <f>IFERROR(VLOOKUP(J14,PointsTable[],2,FALSE),0)</f>
        <v>45</v>
      </c>
      <c r="L14" s="20">
        <f>IFERROR(VLOOKUP(AthListWomen[[#This Row],[CARD]],resres5297[],2,FALSE),0)</f>
        <v>8</v>
      </c>
      <c r="M14" s="20">
        <f>IFERROR(VLOOKUP(L14,PointsTable[],2,FALSE),0)</f>
        <v>32</v>
      </c>
      <c r="N14" s="20">
        <f>IFERROR(VLOOKUP(AthListWomen[[#This Row],[CARD]],resres5096[],2,FALSE),0)</f>
        <v>9</v>
      </c>
      <c r="O14" s="20">
        <f>IFERROR(VLOOKUP(N14,PointsTable[],2,FALSE),0)</f>
        <v>29</v>
      </c>
      <c r="P14" s="19">
        <f>IFERROR(VLOOKUP(AthListWomen[[#This Row],[CARD]],resres5112[],2,FALSE),0)</f>
        <v>15</v>
      </c>
      <c r="Q14" s="20">
        <f>IFERROR(VLOOKUP(P14,PointsTable[],2,FALSE),0)</f>
        <v>16</v>
      </c>
      <c r="R14" s="20">
        <f>IFERROR(VLOOKUP(AthListWomen[[#This Row],[CARD]],resres5113[],2,FALSE),0)</f>
        <v>13</v>
      </c>
      <c r="S14" s="20">
        <f>IFERROR(VLOOKUP(R14,PointsTable[],2,FALSE),0)</f>
        <v>20</v>
      </c>
      <c r="T14" s="28">
        <f>IFERROR(VLOOKUP(AthListWomen[[#This Row],[CARD]],resres5120[],2,FALSE),0)</f>
        <v>23</v>
      </c>
      <c r="U14" s="29">
        <f>IFERROR(VLOOKUP(T14,PointsTable[],2,FALSE),0)</f>
        <v>8</v>
      </c>
      <c r="V14" s="29">
        <f>IFERROR(VLOOKUP(AthListWomen[[#This Row],[CARD]],resres5118[],2,FALSE),0)</f>
        <v>15</v>
      </c>
      <c r="W14" s="29">
        <f>IFERROR(VLOOKUP(V14,PointsTable[],2,FALSE),0)</f>
        <v>16</v>
      </c>
      <c r="X14" s="29">
        <f>IFERROR(VLOOKUP(AthListWomen[[#This Row],[CARD]],resres5119[],2,FALSE),0)</f>
        <v>17</v>
      </c>
      <c r="Y14" s="29">
        <f>IFERROR(VLOOKUP(X14,PointsTable[],2,FALSE),0)</f>
        <v>14</v>
      </c>
      <c r="Z14" s="29">
        <f>IFERROR(VLOOKUP(AthListWomen[[#This Row],[CARD]],resres5121[],2,FALSE),0)</f>
        <v>8</v>
      </c>
      <c r="AA14" s="29">
        <f>IFERROR(VLOOKUP(Z14,PointsTable[],2,FALSE),0)</f>
        <v>32</v>
      </c>
      <c r="AB14" s="29">
        <f>IFERROR(VLOOKUP(AthListWomen[[#This Row],[CARD]],resres5122[],2,FALSE),0)</f>
        <v>7</v>
      </c>
      <c r="AC14" s="30">
        <f>IFERROR(VLOOKUP(AB14,PointsTable[],2,FALSE),0)</f>
        <v>36</v>
      </c>
      <c r="AD14" s="28">
        <f>IFERROR(VLOOKUP(AthListWomen[[#This Row],[CARD]],resres5138[],2,FALSE),0)</f>
        <v>16</v>
      </c>
      <c r="AE14" s="29">
        <f>IFERROR(VLOOKUP(AD14,PointsTable[],2,FALSE),0)</f>
        <v>15</v>
      </c>
      <c r="AF14" s="29">
        <f>IFERROR(VLOOKUP(AthListWomen[[#This Row],[CARD]],resres5139[],2,FALSE),0)</f>
        <v>15</v>
      </c>
      <c r="AG14" s="29">
        <f>IFERROR(VLOOKUP(AF14,PointsTable[],2,FALSE),0)</f>
        <v>16</v>
      </c>
      <c r="AH14" s="29">
        <f>IFERROR(VLOOKUP(AthListWomen[[#This Row],[CARD]],resres5140[],2,FALSE),0)</f>
        <v>6</v>
      </c>
      <c r="AI14" s="30">
        <f>IFERROR(VLOOKUP(AH14,PointsTable[],2,FALSE),0)</f>
        <v>40</v>
      </c>
    </row>
    <row r="15" spans="1:35" ht="18.75" x14ac:dyDescent="0.3">
      <c r="A15" s="18">
        <v>12</v>
      </c>
      <c r="B15" s="18">
        <v>65208</v>
      </c>
      <c r="C15" s="18" t="s">
        <v>457</v>
      </c>
      <c r="D15" s="18" t="s">
        <v>458</v>
      </c>
      <c r="E15" s="18" t="s">
        <v>199</v>
      </c>
      <c r="F15" s="18">
        <v>1999</v>
      </c>
      <c r="G15" s="26">
        <f>SUM(I15,K15,M15,O15,Q15,S15,U15,W15,Y15,AA15,AC15,AE15,AG15,AI15)</f>
        <v>338</v>
      </c>
      <c r="H15" s="19">
        <f>IFERROR(VLOOKUP(AthListWomen[[#This Row],[CARD]],resres5094[],2,FALSE),0)</f>
        <v>0</v>
      </c>
      <c r="I15" s="20">
        <f>IFERROR(VLOOKUP(H15,PointsTable[],2,FALSE),0)</f>
        <v>0</v>
      </c>
      <c r="J15" s="20">
        <f>IFERROR(VLOOKUP(AthListWomen[[#This Row],[CARD]],resres5095[],2,FALSE),0)</f>
        <v>6</v>
      </c>
      <c r="K15" s="20">
        <f>IFERROR(VLOOKUP(J15,PointsTable[],2,FALSE),0)</f>
        <v>40</v>
      </c>
      <c r="L15" s="20">
        <f>IFERROR(VLOOKUP(AthListWomen[[#This Row],[CARD]],resres5297[],2,FALSE),0)</f>
        <v>3</v>
      </c>
      <c r="M15" s="20">
        <f>IFERROR(VLOOKUP(L15,PointsTable[],2,FALSE),0)</f>
        <v>60</v>
      </c>
      <c r="N15" s="20">
        <f>IFERROR(VLOOKUP(AthListWomen[[#This Row],[CARD]],resres5096[],2,FALSE),0)</f>
        <v>7</v>
      </c>
      <c r="O15" s="20">
        <f>IFERROR(VLOOKUP(N15,PointsTable[],2,FALSE),0)</f>
        <v>36</v>
      </c>
      <c r="P15" s="19">
        <f>IFERROR(VLOOKUP(AthListWomen[[#This Row],[CARD]],resres5112[],2,FALSE),0)</f>
        <v>0</v>
      </c>
      <c r="Q15" s="20">
        <f>IFERROR(VLOOKUP(P15,PointsTable[],2,FALSE),0)</f>
        <v>0</v>
      </c>
      <c r="R15" s="20">
        <f>IFERROR(VLOOKUP(AthListWomen[[#This Row],[CARD]],resres5113[],2,FALSE),0)</f>
        <v>6</v>
      </c>
      <c r="S15" s="20">
        <f>IFERROR(VLOOKUP(R15,PointsTable[],2,FALSE),0)</f>
        <v>40</v>
      </c>
      <c r="T15" s="28">
        <f>IFERROR(VLOOKUP(AthListWomen[[#This Row],[CARD]],resres5120[],2,FALSE),0)</f>
        <v>0</v>
      </c>
      <c r="U15" s="29">
        <f>IFERROR(VLOOKUP(T15,PointsTable[],2,FALSE),0)</f>
        <v>0</v>
      </c>
      <c r="V15" s="29">
        <f>IFERROR(VLOOKUP(AthListWomen[[#This Row],[CARD]],resres5118[],2,FALSE),0)</f>
        <v>22</v>
      </c>
      <c r="W15" s="29">
        <f>IFERROR(VLOOKUP(V15,PointsTable[],2,FALSE),0)</f>
        <v>9</v>
      </c>
      <c r="X15" s="29">
        <f>IFERROR(VLOOKUP(AthListWomen[[#This Row],[CARD]],resres5119[],2,FALSE),0)</f>
        <v>15</v>
      </c>
      <c r="Y15" s="29">
        <f>IFERROR(VLOOKUP(X15,PointsTable[],2,FALSE),0)</f>
        <v>16</v>
      </c>
      <c r="Z15" s="29">
        <f>IFERROR(VLOOKUP(AthListWomen[[#This Row],[CARD]],resres5121[],2,FALSE),0)</f>
        <v>3</v>
      </c>
      <c r="AA15" s="29">
        <f>IFERROR(VLOOKUP(Z15,PointsTable[],2,FALSE),0)</f>
        <v>60</v>
      </c>
      <c r="AB15" s="29">
        <f>IFERROR(VLOOKUP(AthListWomen[[#This Row],[CARD]],resres5122[],2,FALSE),0)</f>
        <v>0</v>
      </c>
      <c r="AC15" s="30">
        <f>IFERROR(VLOOKUP(AB15,PointsTable[],2,FALSE),0)</f>
        <v>0</v>
      </c>
      <c r="AD15" s="28">
        <f>IFERROR(VLOOKUP(AthListWomen[[#This Row],[CARD]],resres5138[],2,FALSE),0)</f>
        <v>5</v>
      </c>
      <c r="AE15" s="29">
        <f>IFERROR(VLOOKUP(AD15,PointsTable[],2,FALSE),0)</f>
        <v>45</v>
      </c>
      <c r="AF15" s="29">
        <f>IFERROR(VLOOKUP(AthListWomen[[#This Row],[CARD]],resres5139[],2,FALSE),0)</f>
        <v>8</v>
      </c>
      <c r="AG15" s="29">
        <f>IFERROR(VLOOKUP(AF15,PointsTable[],2,FALSE),0)</f>
        <v>32</v>
      </c>
      <c r="AH15" s="29">
        <f>IFERROR(VLOOKUP(AthListWomen[[#This Row],[CARD]],resres5140[],2,FALSE),0)</f>
        <v>0</v>
      </c>
      <c r="AI15" s="30">
        <f>IFERROR(VLOOKUP(AH15,PointsTable[],2,FALSE),0)</f>
        <v>0</v>
      </c>
    </row>
    <row r="16" spans="1:35" ht="18.75" x14ac:dyDescent="0.3">
      <c r="A16" s="18">
        <v>13</v>
      </c>
      <c r="B16" s="18">
        <v>67174</v>
      </c>
      <c r="C16" s="18" t="s">
        <v>514</v>
      </c>
      <c r="D16" s="18" t="s">
        <v>515</v>
      </c>
      <c r="E16" s="18" t="s">
        <v>258</v>
      </c>
      <c r="F16" s="18">
        <v>1999</v>
      </c>
      <c r="G16" s="26">
        <f>SUM(I16,K16,M16,O16,Q16,S16,U16,W16,Y16,AA16,AC16,AE16,AG16,AI16)</f>
        <v>325</v>
      </c>
      <c r="H16" s="19">
        <f>IFERROR(VLOOKUP(AthListWomen[[#This Row],[CARD]],resres5094[],2,FALSE),0)</f>
        <v>2</v>
      </c>
      <c r="I16" s="20">
        <f>IFERROR(VLOOKUP(H16,PointsTable[],2,FALSE),0)</f>
        <v>80</v>
      </c>
      <c r="J16" s="20">
        <f>IFERROR(VLOOKUP(AthListWomen[[#This Row],[CARD]],resres5095[],2,FALSE),0)</f>
        <v>11</v>
      </c>
      <c r="K16" s="20">
        <f>IFERROR(VLOOKUP(J16,PointsTable[],2,FALSE),0)</f>
        <v>24</v>
      </c>
      <c r="L16" s="20">
        <f>IFERROR(VLOOKUP(AthListWomen[[#This Row],[CARD]],resres5297[],2,FALSE),0)</f>
        <v>6</v>
      </c>
      <c r="M16" s="20">
        <f>IFERROR(VLOOKUP(L16,PointsTable[],2,FALSE),0)</f>
        <v>40</v>
      </c>
      <c r="N16" s="20">
        <f>IFERROR(VLOOKUP(AthListWomen[[#This Row],[CARD]],resres5096[],2,FALSE),0)</f>
        <v>10</v>
      </c>
      <c r="O16" s="20">
        <f>IFERROR(VLOOKUP(N16,PointsTable[],2,FALSE),0)</f>
        <v>26</v>
      </c>
      <c r="P16" s="19">
        <f>IFERROR(VLOOKUP(AthListWomen[[#This Row],[CARD]],resres5112[],2,FALSE),0)</f>
        <v>13</v>
      </c>
      <c r="Q16" s="20">
        <f>IFERROR(VLOOKUP(P16,PointsTable[],2,FALSE),0)</f>
        <v>20</v>
      </c>
      <c r="R16" s="20">
        <f>IFERROR(VLOOKUP(AthListWomen[[#This Row],[CARD]],resres5113[],2,FALSE),0)</f>
        <v>9</v>
      </c>
      <c r="S16" s="20">
        <f>IFERROR(VLOOKUP(R16,PointsTable[],2,FALSE),0)</f>
        <v>29</v>
      </c>
      <c r="T16" s="28">
        <f>IFERROR(VLOOKUP(AthListWomen[[#This Row],[CARD]],resres5120[],2,FALSE),0)</f>
        <v>19</v>
      </c>
      <c r="U16" s="29">
        <f>IFERROR(VLOOKUP(T16,PointsTable[],2,FALSE),0)</f>
        <v>12</v>
      </c>
      <c r="V16" s="29">
        <f>IFERROR(VLOOKUP(AthListWomen[[#This Row],[CARD]],resres5118[],2,FALSE),0)</f>
        <v>23</v>
      </c>
      <c r="W16" s="29">
        <f>IFERROR(VLOOKUP(V16,PointsTable[],2,FALSE),0)</f>
        <v>8</v>
      </c>
      <c r="X16" s="29">
        <f>IFERROR(VLOOKUP(AthListWomen[[#This Row],[CARD]],resres5119[],2,FALSE),0)</f>
        <v>16</v>
      </c>
      <c r="Y16" s="29">
        <f>IFERROR(VLOOKUP(X16,PointsTable[],2,FALSE),0)</f>
        <v>15</v>
      </c>
      <c r="Z16" s="29">
        <f>IFERROR(VLOOKUP(AthListWomen[[#This Row],[CARD]],resres5121[],2,FALSE),0)</f>
        <v>0</v>
      </c>
      <c r="AA16" s="29">
        <f>IFERROR(VLOOKUP(Z16,PointsTable[],2,FALSE),0)</f>
        <v>0</v>
      </c>
      <c r="AB16" s="29">
        <f>IFERROR(VLOOKUP(AthListWomen[[#This Row],[CARD]],resres5122[],2,FALSE),0)</f>
        <v>0</v>
      </c>
      <c r="AC16" s="30">
        <f>IFERROR(VLOOKUP(AB16,PointsTable[],2,FALSE),0)</f>
        <v>0</v>
      </c>
      <c r="AD16" s="28">
        <f>IFERROR(VLOOKUP(AthListWomen[[#This Row],[CARD]],resres5138[],2,FALSE),0)</f>
        <v>13</v>
      </c>
      <c r="AE16" s="29">
        <f>IFERROR(VLOOKUP(AD16,PointsTable[],2,FALSE),0)</f>
        <v>20</v>
      </c>
      <c r="AF16" s="29">
        <f>IFERROR(VLOOKUP(AthListWomen[[#This Row],[CARD]],resres5139[],2,FALSE),0)</f>
        <v>16</v>
      </c>
      <c r="AG16" s="29">
        <f>IFERROR(VLOOKUP(AF16,PointsTable[],2,FALSE),0)</f>
        <v>15</v>
      </c>
      <c r="AH16" s="29">
        <f>IFERROR(VLOOKUP(AthListWomen[[#This Row],[CARD]],resres5140[],2,FALSE),0)</f>
        <v>7</v>
      </c>
      <c r="AI16" s="30">
        <f>IFERROR(VLOOKUP(AH16,PointsTable[],2,FALSE),0)</f>
        <v>36</v>
      </c>
    </row>
    <row r="17" spans="1:35" ht="18.75" x14ac:dyDescent="0.3">
      <c r="A17" s="18">
        <v>14</v>
      </c>
      <c r="B17" s="18">
        <v>65985</v>
      </c>
      <c r="C17" s="18" t="s">
        <v>501</v>
      </c>
      <c r="D17" s="18" t="s">
        <v>502</v>
      </c>
      <c r="E17" s="18" t="s">
        <v>249</v>
      </c>
      <c r="F17" s="18">
        <v>1999</v>
      </c>
      <c r="G17" s="26">
        <f>SUM(I17,K17,M17,O17,Q17,S17,U17,W17,Y17,AA17,AC17,AE17,AG17,AI17)</f>
        <v>324</v>
      </c>
      <c r="H17" s="19">
        <f>IFERROR(VLOOKUP(AthListWomen[[#This Row],[CARD]],resres5094[],2,FALSE),0)</f>
        <v>3</v>
      </c>
      <c r="I17" s="20">
        <f>IFERROR(VLOOKUP(H17,PointsTable[],2,FALSE),0)</f>
        <v>60</v>
      </c>
      <c r="J17" s="20">
        <f>IFERROR(VLOOKUP(AthListWomen[[#This Row],[CARD]],resres5095[],2,FALSE),0)</f>
        <v>8</v>
      </c>
      <c r="K17" s="20">
        <f>IFERROR(VLOOKUP(J17,PointsTable[],2,FALSE),0)</f>
        <v>32</v>
      </c>
      <c r="L17" s="20">
        <f>IFERROR(VLOOKUP(AthListWomen[[#This Row],[CARD]],resres5297[],2,FALSE),0)</f>
        <v>4</v>
      </c>
      <c r="M17" s="20">
        <f>IFERROR(VLOOKUP(L17,PointsTable[],2,FALSE),0)</f>
        <v>50</v>
      </c>
      <c r="N17" s="20">
        <f>IFERROR(VLOOKUP(AthListWomen[[#This Row],[CARD]],resres5096[],2,FALSE),0)</f>
        <v>0</v>
      </c>
      <c r="O17" s="20">
        <f>IFERROR(VLOOKUP(N17,PointsTable[],2,FALSE),0)</f>
        <v>0</v>
      </c>
      <c r="P17" s="19">
        <f>IFERROR(VLOOKUP(AthListWomen[[#This Row],[CARD]],resres5112[],2,FALSE),0)</f>
        <v>12</v>
      </c>
      <c r="Q17" s="20">
        <f>IFERROR(VLOOKUP(P17,PointsTable[],2,FALSE),0)</f>
        <v>22</v>
      </c>
      <c r="R17" s="20">
        <f>IFERROR(VLOOKUP(AthListWomen[[#This Row],[CARD]],resres5113[],2,FALSE),0)</f>
        <v>14</v>
      </c>
      <c r="S17" s="20">
        <f>IFERROR(VLOOKUP(R17,PointsTable[],2,FALSE),0)</f>
        <v>18</v>
      </c>
      <c r="T17" s="28">
        <f>IFERROR(VLOOKUP(AthListWomen[[#This Row],[CARD]],resres5120[],2,FALSE),0)</f>
        <v>0</v>
      </c>
      <c r="U17" s="29">
        <f>IFERROR(VLOOKUP(T17,PointsTable[],2,FALSE),0)</f>
        <v>0</v>
      </c>
      <c r="V17" s="29">
        <f>IFERROR(VLOOKUP(AthListWomen[[#This Row],[CARD]],resres5118[],2,FALSE),0)</f>
        <v>19</v>
      </c>
      <c r="W17" s="29">
        <f>IFERROR(VLOOKUP(V17,PointsTable[],2,FALSE),0)</f>
        <v>12</v>
      </c>
      <c r="X17" s="29">
        <f>IFERROR(VLOOKUP(AthListWomen[[#This Row],[CARD]],resres5119[],2,FALSE),0)</f>
        <v>14</v>
      </c>
      <c r="Y17" s="29">
        <f>IFERROR(VLOOKUP(X17,PointsTable[],2,FALSE),0)</f>
        <v>18</v>
      </c>
      <c r="Z17" s="29">
        <f>IFERROR(VLOOKUP(AthListWomen[[#This Row],[CARD]],resres5121[],2,FALSE),0)</f>
        <v>7</v>
      </c>
      <c r="AA17" s="29">
        <f>IFERROR(VLOOKUP(Z17,PointsTable[],2,FALSE),0)</f>
        <v>36</v>
      </c>
      <c r="AB17" s="29">
        <f>IFERROR(VLOOKUP(AthListWomen[[#This Row],[CARD]],resres5122[],2,FALSE),0)</f>
        <v>13</v>
      </c>
      <c r="AC17" s="30">
        <f>IFERROR(VLOOKUP(AB17,PointsTable[],2,FALSE),0)</f>
        <v>20</v>
      </c>
      <c r="AD17" s="28">
        <f>IFERROR(VLOOKUP(AthListWomen[[#This Row],[CARD]],resres5138[],2,FALSE),0)</f>
        <v>0</v>
      </c>
      <c r="AE17" s="29">
        <f>IFERROR(VLOOKUP(AD17,PointsTable[],2,FALSE),0)</f>
        <v>0</v>
      </c>
      <c r="AF17" s="29">
        <f>IFERROR(VLOOKUP(AthListWomen[[#This Row],[CARD]],resres5139[],2,FALSE),0)</f>
        <v>7</v>
      </c>
      <c r="AG17" s="29">
        <f>IFERROR(VLOOKUP(AF17,PointsTable[],2,FALSE),0)</f>
        <v>36</v>
      </c>
      <c r="AH17" s="29">
        <f>IFERROR(VLOOKUP(AthListWomen[[#This Row],[CARD]],resres5140[],2,FALSE),0)</f>
        <v>13</v>
      </c>
      <c r="AI17" s="30">
        <f>IFERROR(VLOOKUP(AH17,PointsTable[],2,FALSE),0)</f>
        <v>20</v>
      </c>
    </row>
    <row r="18" spans="1:35" ht="18.75" x14ac:dyDescent="0.3">
      <c r="A18" s="18">
        <v>15</v>
      </c>
      <c r="B18" s="18">
        <v>70393</v>
      </c>
      <c r="C18" s="18" t="s">
        <v>225</v>
      </c>
      <c r="D18" s="18" t="s">
        <v>440</v>
      </c>
      <c r="E18" s="18" t="s">
        <v>232</v>
      </c>
      <c r="F18" s="18">
        <v>1999</v>
      </c>
      <c r="G18" s="26">
        <f>SUM(I18,K18,M18,O18,Q18,S18,U18,W18,Y18,AA18,AC18,AE18,AG18,AI18)</f>
        <v>308</v>
      </c>
      <c r="H18" s="19">
        <f>IFERROR(VLOOKUP(AthListWomen[[#This Row],[CARD]],resres5094[],2,FALSE),0)</f>
        <v>34</v>
      </c>
      <c r="I18" s="20">
        <f>IFERROR(VLOOKUP(H18,PointsTable[],2,FALSE),0)</f>
        <v>0</v>
      </c>
      <c r="J18" s="20">
        <f>IFERROR(VLOOKUP(AthListWomen[[#This Row],[CARD]],resres5095[],2,FALSE),0)</f>
        <v>15</v>
      </c>
      <c r="K18" s="20">
        <f>IFERROR(VLOOKUP(J18,PointsTable[],2,FALSE),0)</f>
        <v>16</v>
      </c>
      <c r="L18" s="20">
        <f>IFERROR(VLOOKUP(AthListWomen[[#This Row],[CARD]],resres5297[],2,FALSE),0)</f>
        <v>19</v>
      </c>
      <c r="M18" s="20">
        <f>IFERROR(VLOOKUP(L18,PointsTable[],2,FALSE),0)</f>
        <v>12</v>
      </c>
      <c r="N18" s="20">
        <f>IFERROR(VLOOKUP(AthListWomen[[#This Row],[CARD]],resres5096[],2,FALSE),0)</f>
        <v>19</v>
      </c>
      <c r="O18" s="20">
        <f>IFERROR(VLOOKUP(N18,PointsTable[],2,FALSE),0)</f>
        <v>12</v>
      </c>
      <c r="P18" s="19">
        <f>IFERROR(VLOOKUP(AthListWomen[[#This Row],[CARD]],resres5112[],2,FALSE),0)</f>
        <v>19</v>
      </c>
      <c r="Q18" s="20">
        <f>IFERROR(VLOOKUP(P18,PointsTable[],2,FALSE),0)</f>
        <v>12</v>
      </c>
      <c r="R18" s="20">
        <f>IFERROR(VLOOKUP(AthListWomen[[#This Row],[CARD]],resres5113[],2,FALSE),0)</f>
        <v>20</v>
      </c>
      <c r="S18" s="20">
        <f>IFERROR(VLOOKUP(R18,PointsTable[],2,FALSE),0)</f>
        <v>11</v>
      </c>
      <c r="T18" s="28">
        <f>IFERROR(VLOOKUP(AthListWomen[[#This Row],[CARD]],resres5120[],2,FALSE),0)</f>
        <v>8</v>
      </c>
      <c r="U18" s="29">
        <f>IFERROR(VLOOKUP(T18,PointsTable[],2,FALSE),0)</f>
        <v>32</v>
      </c>
      <c r="V18" s="29">
        <f>IFERROR(VLOOKUP(AthListWomen[[#This Row],[CARD]],resres5118[],2,FALSE),0)</f>
        <v>11</v>
      </c>
      <c r="W18" s="29">
        <f>IFERROR(VLOOKUP(V18,PointsTable[],2,FALSE),0)</f>
        <v>24</v>
      </c>
      <c r="X18" s="29">
        <f>IFERROR(VLOOKUP(AthListWomen[[#This Row],[CARD]],resres5119[],2,FALSE),0)</f>
        <v>7</v>
      </c>
      <c r="Y18" s="29">
        <f>IFERROR(VLOOKUP(X18,PointsTable[],2,FALSE),0)</f>
        <v>36</v>
      </c>
      <c r="Z18" s="29">
        <f>IFERROR(VLOOKUP(AthListWomen[[#This Row],[CARD]],resres5121[],2,FALSE),0)</f>
        <v>2</v>
      </c>
      <c r="AA18" s="29">
        <f>IFERROR(VLOOKUP(Z18,PointsTable[],2,FALSE),0)</f>
        <v>80</v>
      </c>
      <c r="AB18" s="29">
        <f>IFERROR(VLOOKUP(AthListWomen[[#This Row],[CARD]],resres5122[],2,FALSE),0)</f>
        <v>0</v>
      </c>
      <c r="AC18" s="30">
        <f>IFERROR(VLOOKUP(AB18,PointsTable[],2,FALSE),0)</f>
        <v>0</v>
      </c>
      <c r="AD18" s="28">
        <f>IFERROR(VLOOKUP(AthListWomen[[#This Row],[CARD]],resres5138[],2,FALSE),0)</f>
        <v>10</v>
      </c>
      <c r="AE18" s="29">
        <f>IFERROR(VLOOKUP(AD18,PointsTable[],2,FALSE),0)</f>
        <v>26</v>
      </c>
      <c r="AF18" s="29">
        <f>IFERROR(VLOOKUP(AthListWomen[[#This Row],[CARD]],resres5139[],2,FALSE),0)</f>
        <v>9</v>
      </c>
      <c r="AG18" s="29">
        <f>IFERROR(VLOOKUP(AF18,PointsTable[],2,FALSE),0)</f>
        <v>29</v>
      </c>
      <c r="AH18" s="29">
        <f>IFERROR(VLOOKUP(AthListWomen[[#This Row],[CARD]],resres5140[],2,FALSE),0)</f>
        <v>14</v>
      </c>
      <c r="AI18" s="30">
        <f>IFERROR(VLOOKUP(AH18,PointsTable[],2,FALSE),0)</f>
        <v>18</v>
      </c>
    </row>
    <row r="19" spans="1:35" ht="18.75" x14ac:dyDescent="0.3">
      <c r="A19" s="18">
        <v>16</v>
      </c>
      <c r="B19" s="18">
        <v>67578</v>
      </c>
      <c r="C19" s="18" t="s">
        <v>444</v>
      </c>
      <c r="D19" s="18" t="s">
        <v>445</v>
      </c>
      <c r="E19" s="18" t="s">
        <v>222</v>
      </c>
      <c r="F19" s="18">
        <v>1999</v>
      </c>
      <c r="G19" s="26">
        <f>SUM(I19,K19,M19,O19,Q19,S19,U19,W19,Y19,AA19,AC19,AE19,AG19,AI19)</f>
        <v>217</v>
      </c>
      <c r="H19" s="19">
        <f>IFERROR(VLOOKUP(AthListWomen[[#This Row],[CARD]],resres5094[],2,FALSE),0)</f>
        <v>20</v>
      </c>
      <c r="I19" s="20">
        <f>IFERROR(VLOOKUP(H19,PointsTable[],2,FALSE),0)</f>
        <v>11</v>
      </c>
      <c r="J19" s="20">
        <f>IFERROR(VLOOKUP(AthListWomen[[#This Row],[CARD]],resres5095[],2,FALSE),0)</f>
        <v>0</v>
      </c>
      <c r="K19" s="20">
        <f>IFERROR(VLOOKUP(J19,PointsTable[],2,FALSE),0)</f>
        <v>0</v>
      </c>
      <c r="L19" s="20">
        <f>IFERROR(VLOOKUP(AthListWomen[[#This Row],[CARD]],resres5297[],2,FALSE),0)</f>
        <v>21</v>
      </c>
      <c r="M19" s="20">
        <f>IFERROR(VLOOKUP(L19,PointsTable[],2,FALSE),0)</f>
        <v>10</v>
      </c>
      <c r="N19" s="20">
        <f>IFERROR(VLOOKUP(AthListWomen[[#This Row],[CARD]],resres5096[],2,FALSE),0)</f>
        <v>24</v>
      </c>
      <c r="O19" s="20">
        <f>IFERROR(VLOOKUP(N19,PointsTable[],2,FALSE),0)</f>
        <v>7</v>
      </c>
      <c r="P19" s="19">
        <f>IFERROR(VLOOKUP(AthListWomen[[#This Row],[CARD]],resres5112[],2,FALSE),0)</f>
        <v>11</v>
      </c>
      <c r="Q19" s="20">
        <f>IFERROR(VLOOKUP(P19,PointsTable[],2,FALSE),0)</f>
        <v>24</v>
      </c>
      <c r="R19" s="20">
        <f>IFERROR(VLOOKUP(AthListWomen[[#This Row],[CARD]],resres5113[],2,FALSE),0)</f>
        <v>11</v>
      </c>
      <c r="S19" s="20">
        <f>IFERROR(VLOOKUP(R19,PointsTable[],2,FALSE),0)</f>
        <v>24</v>
      </c>
      <c r="T19" s="28">
        <f>IFERROR(VLOOKUP(AthListWomen[[#This Row],[CARD]],resres5120[],2,FALSE),0)</f>
        <v>7</v>
      </c>
      <c r="U19" s="29">
        <f>IFERROR(VLOOKUP(T19,PointsTable[],2,FALSE),0)</f>
        <v>36</v>
      </c>
      <c r="V19" s="29">
        <f>IFERROR(VLOOKUP(AthListWomen[[#This Row],[CARD]],resres5118[],2,FALSE),0)</f>
        <v>12</v>
      </c>
      <c r="W19" s="29">
        <f>IFERROR(VLOOKUP(V19,PointsTable[],2,FALSE),0)</f>
        <v>22</v>
      </c>
      <c r="X19" s="29">
        <f>IFERROR(VLOOKUP(AthListWomen[[#This Row],[CARD]],resres5119[],2,FALSE),0)</f>
        <v>18</v>
      </c>
      <c r="Y19" s="29">
        <f>IFERROR(VLOOKUP(X19,PointsTable[],2,FALSE),0)</f>
        <v>13</v>
      </c>
      <c r="Z19" s="29">
        <f>IFERROR(VLOOKUP(AthListWomen[[#This Row],[CARD]],resres5121[],2,FALSE),0)</f>
        <v>11</v>
      </c>
      <c r="AA19" s="29">
        <f>IFERROR(VLOOKUP(Z19,PointsTable[],2,FALSE),0)</f>
        <v>24</v>
      </c>
      <c r="AB19" s="29">
        <f>IFERROR(VLOOKUP(AthListWomen[[#This Row],[CARD]],resres5122[],2,FALSE),0)</f>
        <v>14</v>
      </c>
      <c r="AC19" s="30">
        <f>IFERROR(VLOOKUP(AB19,PointsTable[],2,FALSE),0)</f>
        <v>18</v>
      </c>
      <c r="AD19" s="28">
        <f>IFERROR(VLOOKUP(AthListWomen[[#This Row],[CARD]],resres5138[],2,FALSE),0)</f>
        <v>29</v>
      </c>
      <c r="AE19" s="29">
        <f>IFERROR(VLOOKUP(AD19,PointsTable[],2,FALSE),0)</f>
        <v>2</v>
      </c>
      <c r="AF19" s="29">
        <f>IFERROR(VLOOKUP(AthListWomen[[#This Row],[CARD]],resres5139[],2,FALSE),0)</f>
        <v>29</v>
      </c>
      <c r="AG19" s="29">
        <f>IFERROR(VLOOKUP(AF19,PointsTable[],2,FALSE),0)</f>
        <v>2</v>
      </c>
      <c r="AH19" s="29">
        <f>IFERROR(VLOOKUP(AthListWomen[[#This Row],[CARD]],resres5140[],2,FALSE),0)</f>
        <v>11</v>
      </c>
      <c r="AI19" s="30">
        <f>IFERROR(VLOOKUP(AH19,PointsTable[],2,FALSE),0)</f>
        <v>24</v>
      </c>
    </row>
    <row r="20" spans="1:35" ht="18.75" x14ac:dyDescent="0.3">
      <c r="A20" s="18">
        <v>17</v>
      </c>
      <c r="B20" s="18">
        <v>64984</v>
      </c>
      <c r="C20" s="18" t="s">
        <v>413</v>
      </c>
      <c r="D20" s="18" t="s">
        <v>414</v>
      </c>
      <c r="E20" s="18" t="s">
        <v>214</v>
      </c>
      <c r="F20" s="18">
        <v>2000</v>
      </c>
      <c r="G20" s="26">
        <f>SUM(I20,K20,M20,O20,Q20,S20,U20,W20,Y20,AA20,AC20,AE20,AG20,AI20)</f>
        <v>209</v>
      </c>
      <c r="H20" s="19">
        <f>IFERROR(VLOOKUP(AthListWomen[[#This Row],[CARD]],resres5094[],2,FALSE),0)</f>
        <v>22</v>
      </c>
      <c r="I20" s="20">
        <f>IFERROR(VLOOKUP(H20,PointsTable[],2,FALSE),0)</f>
        <v>9</v>
      </c>
      <c r="J20" s="20">
        <f>IFERROR(VLOOKUP(AthListWomen[[#This Row],[CARD]],resres5095[],2,FALSE),0)</f>
        <v>14</v>
      </c>
      <c r="K20" s="20">
        <f>IFERROR(VLOOKUP(J20,PointsTable[],2,FALSE),0)</f>
        <v>18</v>
      </c>
      <c r="L20" s="20">
        <f>IFERROR(VLOOKUP(AthListWomen[[#This Row],[CARD]],resres5297[],2,FALSE),0)</f>
        <v>18</v>
      </c>
      <c r="M20" s="20">
        <f>IFERROR(VLOOKUP(L20,PointsTable[],2,FALSE),0)</f>
        <v>13</v>
      </c>
      <c r="N20" s="20">
        <f>IFERROR(VLOOKUP(AthListWomen[[#This Row],[CARD]],resres5096[],2,FALSE),0)</f>
        <v>15</v>
      </c>
      <c r="O20" s="20">
        <f>IFERROR(VLOOKUP(N20,PointsTable[],2,FALSE),0)</f>
        <v>16</v>
      </c>
      <c r="P20" s="19">
        <f>IFERROR(VLOOKUP(AthListWomen[[#This Row],[CARD]],resres5112[],2,FALSE),0)</f>
        <v>5</v>
      </c>
      <c r="Q20" s="20">
        <f>IFERROR(VLOOKUP(P20,PointsTable[],2,FALSE),0)</f>
        <v>45</v>
      </c>
      <c r="R20" s="20">
        <f>IFERROR(VLOOKUP(AthListWomen[[#This Row],[CARD]],resres5113[],2,FALSE),0)</f>
        <v>10</v>
      </c>
      <c r="S20" s="20">
        <f>IFERROR(VLOOKUP(R20,PointsTable[],2,FALSE),0)</f>
        <v>26</v>
      </c>
      <c r="T20" s="28">
        <f>IFERROR(VLOOKUP(AthListWomen[[#This Row],[CARD]],resres5120[],2,FALSE),0)</f>
        <v>25</v>
      </c>
      <c r="U20" s="29">
        <f>IFERROR(VLOOKUP(T20,PointsTable[],2,FALSE),0)</f>
        <v>6</v>
      </c>
      <c r="V20" s="29">
        <f>IFERROR(VLOOKUP(AthListWomen[[#This Row],[CARD]],resres5118[],2,FALSE),0)</f>
        <v>25</v>
      </c>
      <c r="W20" s="29">
        <f>IFERROR(VLOOKUP(V20,PointsTable[],2,FALSE),0)</f>
        <v>6</v>
      </c>
      <c r="X20" s="29">
        <f>IFERROR(VLOOKUP(AthListWomen[[#This Row],[CARD]],resres5119[],2,FALSE),0)</f>
        <v>26</v>
      </c>
      <c r="Y20" s="29">
        <f>IFERROR(VLOOKUP(X20,PointsTable[],2,FALSE),0)</f>
        <v>5</v>
      </c>
      <c r="Z20" s="29">
        <f>IFERROR(VLOOKUP(AthListWomen[[#This Row],[CARD]],resres5121[],2,FALSE),0)</f>
        <v>31</v>
      </c>
      <c r="AA20" s="29">
        <f>IFERROR(VLOOKUP(Z20,PointsTable[],2,FALSE),0)</f>
        <v>0</v>
      </c>
      <c r="AB20" s="29">
        <f>IFERROR(VLOOKUP(AthListWomen[[#This Row],[CARD]],resres5122[],2,FALSE),0)</f>
        <v>0</v>
      </c>
      <c r="AC20" s="30">
        <f>IFERROR(VLOOKUP(AB20,PointsTable[],2,FALSE),0)</f>
        <v>0</v>
      </c>
      <c r="AD20" s="28">
        <f>IFERROR(VLOOKUP(AthListWomen[[#This Row],[CARD]],resres5138[],2,FALSE),0)</f>
        <v>24</v>
      </c>
      <c r="AE20" s="29">
        <f>IFERROR(VLOOKUP(AD20,PointsTable[],2,FALSE),0)</f>
        <v>7</v>
      </c>
      <c r="AF20" s="29">
        <f>IFERROR(VLOOKUP(AthListWomen[[#This Row],[CARD]],resres5139[],2,FALSE),0)</f>
        <v>10</v>
      </c>
      <c r="AG20" s="29">
        <f>IFERROR(VLOOKUP(AF20,PointsTable[],2,FALSE),0)</f>
        <v>26</v>
      </c>
      <c r="AH20" s="29">
        <f>IFERROR(VLOOKUP(AthListWomen[[#This Row],[CARD]],resres5140[],2,FALSE),0)</f>
        <v>8</v>
      </c>
      <c r="AI20" s="30">
        <f>IFERROR(VLOOKUP(AH20,PointsTable[],2,FALSE),0)</f>
        <v>32</v>
      </c>
    </row>
    <row r="21" spans="1:35" ht="18.75" x14ac:dyDescent="0.3">
      <c r="A21" s="18">
        <v>18</v>
      </c>
      <c r="B21" s="18">
        <v>67150</v>
      </c>
      <c r="C21" s="18" t="s">
        <v>436</v>
      </c>
      <c r="D21" s="18" t="s">
        <v>496</v>
      </c>
      <c r="E21" s="18" t="s">
        <v>211</v>
      </c>
      <c r="F21" s="18">
        <v>2000</v>
      </c>
      <c r="G21" s="26">
        <f>SUM(I21,K21,M21,O21,Q21,S21,U21,W21,Y21,AA21,AC21,AE21,AG21,AI21)</f>
        <v>199</v>
      </c>
      <c r="H21" s="19">
        <f>IFERROR(VLOOKUP(AthListWomen[[#This Row],[CARD]],resres5094[],2,FALSE),0)</f>
        <v>0</v>
      </c>
      <c r="I21" s="20">
        <f>IFERROR(VLOOKUP(H21,PointsTable[],2,FALSE),0)</f>
        <v>0</v>
      </c>
      <c r="J21" s="20">
        <f>IFERROR(VLOOKUP(AthListWomen[[#This Row],[CARD]],resres5095[],2,FALSE),0)</f>
        <v>0</v>
      </c>
      <c r="K21" s="20">
        <f>IFERROR(VLOOKUP(J21,PointsTable[],2,FALSE),0)</f>
        <v>0</v>
      </c>
      <c r="L21" s="20">
        <f>IFERROR(VLOOKUP(AthListWomen[[#This Row],[CARD]],resres5297[],2,FALSE),0)</f>
        <v>6</v>
      </c>
      <c r="M21" s="20">
        <f>IFERROR(VLOOKUP(L21,PointsTable[],2,FALSE),0)</f>
        <v>40</v>
      </c>
      <c r="N21" s="20">
        <f>IFERROR(VLOOKUP(AthListWomen[[#This Row],[CARD]],resres5096[],2,FALSE),0)</f>
        <v>0</v>
      </c>
      <c r="O21" s="20">
        <f>IFERROR(VLOOKUP(N21,PointsTable[],2,FALSE),0)</f>
        <v>0</v>
      </c>
      <c r="P21" s="19">
        <f>IFERROR(VLOOKUP(AthListWomen[[#This Row],[CARD]],resres5112[],2,FALSE),0)</f>
        <v>14</v>
      </c>
      <c r="Q21" s="20">
        <f>IFERROR(VLOOKUP(P21,PointsTable[],2,FALSE),0)</f>
        <v>18</v>
      </c>
      <c r="R21" s="20">
        <f>IFERROR(VLOOKUP(AthListWomen[[#This Row],[CARD]],resres5113[],2,FALSE),0)</f>
        <v>0</v>
      </c>
      <c r="S21" s="20">
        <f>IFERROR(VLOOKUP(R21,PointsTable[],2,FALSE),0)</f>
        <v>0</v>
      </c>
      <c r="T21" s="28">
        <f>IFERROR(VLOOKUP(AthListWomen[[#This Row],[CARD]],resres5120[],2,FALSE),0)</f>
        <v>15</v>
      </c>
      <c r="U21" s="29">
        <f>IFERROR(VLOOKUP(T21,PointsTable[],2,FALSE),0)</f>
        <v>16</v>
      </c>
      <c r="V21" s="29">
        <f>IFERROR(VLOOKUP(AthListWomen[[#This Row],[CARD]],resres5118[],2,FALSE),0)</f>
        <v>5</v>
      </c>
      <c r="W21" s="29">
        <f>IFERROR(VLOOKUP(V21,PointsTable[],2,FALSE),0)</f>
        <v>45</v>
      </c>
      <c r="X21" s="29">
        <f>IFERROR(VLOOKUP(AthListWomen[[#This Row],[CARD]],resres5119[],2,FALSE),0)</f>
        <v>9</v>
      </c>
      <c r="Y21" s="29">
        <f>IFERROR(VLOOKUP(X21,PointsTable[],2,FALSE),0)</f>
        <v>29</v>
      </c>
      <c r="Z21" s="29">
        <f>IFERROR(VLOOKUP(AthListWomen[[#This Row],[CARD]],resres5121[],2,FALSE),0)</f>
        <v>15</v>
      </c>
      <c r="AA21" s="29">
        <f>IFERROR(VLOOKUP(Z21,PointsTable[],2,FALSE),0)</f>
        <v>16</v>
      </c>
      <c r="AB21" s="29">
        <f>IFERROR(VLOOKUP(AthListWomen[[#This Row],[CARD]],resres5122[],2,FALSE),0)</f>
        <v>0</v>
      </c>
      <c r="AC21" s="30">
        <f>IFERROR(VLOOKUP(AB21,PointsTable[],2,FALSE),0)</f>
        <v>0</v>
      </c>
      <c r="AD21" s="28">
        <f>IFERROR(VLOOKUP(AthListWomen[[#This Row],[CARD]],resres5138[],2,FALSE),0)</f>
        <v>12</v>
      </c>
      <c r="AE21" s="29">
        <f>IFERROR(VLOOKUP(AD21,PointsTable[],2,FALSE),0)</f>
        <v>22</v>
      </c>
      <c r="AF21" s="29">
        <f>IFERROR(VLOOKUP(AthListWomen[[#This Row],[CARD]],resres5139[],2,FALSE),0)</f>
        <v>18</v>
      </c>
      <c r="AG21" s="29">
        <f>IFERROR(VLOOKUP(AF21,PointsTable[],2,FALSE),0)</f>
        <v>13</v>
      </c>
      <c r="AH21" s="29">
        <f>IFERROR(VLOOKUP(AthListWomen[[#This Row],[CARD]],resres5140[],2,FALSE),0)</f>
        <v>0</v>
      </c>
      <c r="AI21" s="30">
        <f>IFERROR(VLOOKUP(AH21,PointsTable[],2,FALSE),0)</f>
        <v>0</v>
      </c>
    </row>
    <row r="22" spans="1:35" ht="18.75" x14ac:dyDescent="0.3">
      <c r="A22" s="18">
        <v>19</v>
      </c>
      <c r="B22" s="18">
        <v>72126</v>
      </c>
      <c r="C22" s="18" t="s">
        <v>512</v>
      </c>
      <c r="D22" s="18" t="s">
        <v>516</v>
      </c>
      <c r="E22" s="18" t="s">
        <v>199</v>
      </c>
      <c r="F22" s="18">
        <v>1999</v>
      </c>
      <c r="G22" s="26">
        <f>SUM(I22,K22,M22,O22,Q22,S22,U22,W22,Y22,AA22,AC22,AE22,AG22,AI22)</f>
        <v>183</v>
      </c>
      <c r="H22" s="19">
        <f>IFERROR(VLOOKUP(AthListWomen[[#This Row],[CARD]],resres5094[],2,FALSE),0)</f>
        <v>14</v>
      </c>
      <c r="I22" s="20">
        <f>IFERROR(VLOOKUP(H22,PointsTable[],2,FALSE),0)</f>
        <v>18</v>
      </c>
      <c r="J22" s="20">
        <f>IFERROR(VLOOKUP(AthListWomen[[#This Row],[CARD]],resres5095[],2,FALSE),0)</f>
        <v>13</v>
      </c>
      <c r="K22" s="20">
        <f>IFERROR(VLOOKUP(J22,PointsTable[],2,FALSE),0)</f>
        <v>20</v>
      </c>
      <c r="L22" s="20">
        <f>IFERROR(VLOOKUP(AthListWomen[[#This Row],[CARD]],resres5297[],2,FALSE),0)</f>
        <v>9</v>
      </c>
      <c r="M22" s="20">
        <f>IFERROR(VLOOKUP(L22,PointsTable[],2,FALSE),0)</f>
        <v>29</v>
      </c>
      <c r="N22" s="20">
        <f>IFERROR(VLOOKUP(AthListWomen[[#This Row],[CARD]],resres5096[],2,FALSE),0)</f>
        <v>21</v>
      </c>
      <c r="O22" s="20">
        <f>IFERROR(VLOOKUP(N22,PointsTable[],2,FALSE),0)</f>
        <v>10</v>
      </c>
      <c r="P22" s="19">
        <f>IFERROR(VLOOKUP(AthListWomen[[#This Row],[CARD]],resres5112[],2,FALSE),0)</f>
        <v>0</v>
      </c>
      <c r="Q22" s="20">
        <f>IFERROR(VLOOKUP(P22,PointsTable[],2,FALSE),0)</f>
        <v>0</v>
      </c>
      <c r="R22" s="20">
        <f>IFERROR(VLOOKUP(AthListWomen[[#This Row],[CARD]],resres5113[],2,FALSE),0)</f>
        <v>0</v>
      </c>
      <c r="S22" s="20">
        <f>IFERROR(VLOOKUP(R22,PointsTable[],2,FALSE),0)</f>
        <v>0</v>
      </c>
      <c r="T22" s="28">
        <f>IFERROR(VLOOKUP(AthListWomen[[#This Row],[CARD]],resres5120[],2,FALSE),0)</f>
        <v>12</v>
      </c>
      <c r="U22" s="29">
        <f>IFERROR(VLOOKUP(T22,PointsTable[],2,FALSE),0)</f>
        <v>22</v>
      </c>
      <c r="V22" s="29">
        <f>IFERROR(VLOOKUP(AthListWomen[[#This Row],[CARD]],resres5118[],2,FALSE),0)</f>
        <v>18</v>
      </c>
      <c r="W22" s="29">
        <f>IFERROR(VLOOKUP(V22,PointsTable[],2,FALSE),0)</f>
        <v>13</v>
      </c>
      <c r="X22" s="29">
        <f>IFERROR(VLOOKUP(AthListWomen[[#This Row],[CARD]],resres5119[],2,FALSE),0)</f>
        <v>12</v>
      </c>
      <c r="Y22" s="29">
        <f>IFERROR(VLOOKUP(X22,PointsTable[],2,FALSE),0)</f>
        <v>22</v>
      </c>
      <c r="Z22" s="29">
        <f>IFERROR(VLOOKUP(AthListWomen[[#This Row],[CARD]],resres5121[],2,FALSE),0)</f>
        <v>20</v>
      </c>
      <c r="AA22" s="29">
        <f>IFERROR(VLOOKUP(Z22,PointsTable[],2,FALSE),0)</f>
        <v>11</v>
      </c>
      <c r="AB22" s="29">
        <f>IFERROR(VLOOKUP(AthListWomen[[#This Row],[CARD]],resres5122[],2,FALSE),0)</f>
        <v>9</v>
      </c>
      <c r="AC22" s="30">
        <f>IFERROR(VLOOKUP(AB22,PointsTable[],2,FALSE),0)</f>
        <v>29</v>
      </c>
      <c r="AD22" s="28">
        <f>IFERROR(VLOOKUP(AthListWomen[[#This Row],[CARD]],resres5138[],2,FALSE),0)</f>
        <v>0</v>
      </c>
      <c r="AE22" s="29">
        <f>IFERROR(VLOOKUP(AD22,PointsTable[],2,FALSE),0)</f>
        <v>0</v>
      </c>
      <c r="AF22" s="29">
        <f>IFERROR(VLOOKUP(AthListWomen[[#This Row],[CARD]],resres5139[],2,FALSE),0)</f>
        <v>22</v>
      </c>
      <c r="AG22" s="29">
        <f>IFERROR(VLOOKUP(AF22,PointsTable[],2,FALSE),0)</f>
        <v>9</v>
      </c>
      <c r="AH22" s="29">
        <f>IFERROR(VLOOKUP(AthListWomen[[#This Row],[CARD]],resres5140[],2,FALSE),0)</f>
        <v>0</v>
      </c>
      <c r="AI22" s="30">
        <f>IFERROR(VLOOKUP(AH22,PointsTable[],2,FALSE),0)</f>
        <v>0</v>
      </c>
    </row>
    <row r="23" spans="1:35" ht="18.75" x14ac:dyDescent="0.3">
      <c r="A23" s="18">
        <v>20</v>
      </c>
      <c r="B23" s="18">
        <v>65802</v>
      </c>
      <c r="C23" s="18" t="s">
        <v>402</v>
      </c>
      <c r="D23" s="18" t="s">
        <v>403</v>
      </c>
      <c r="E23" s="18" t="s">
        <v>191</v>
      </c>
      <c r="F23" s="18">
        <v>1999</v>
      </c>
      <c r="G23" s="26">
        <f>SUM(I23,K23,M23,O23,Q23,S23,U23,W23,Y23,AA23,AC23,AE23,AG23,AI23)</f>
        <v>177</v>
      </c>
      <c r="H23" s="19">
        <f>IFERROR(VLOOKUP(AthListWomen[[#This Row],[CARD]],resres5094[],2,FALSE),0)</f>
        <v>7</v>
      </c>
      <c r="I23" s="20">
        <f>IFERROR(VLOOKUP(H23,PointsTable[],2,FALSE),0)</f>
        <v>36</v>
      </c>
      <c r="J23" s="20">
        <f>IFERROR(VLOOKUP(AthListWomen[[#This Row],[CARD]],resres5095[],2,FALSE),0)</f>
        <v>0</v>
      </c>
      <c r="K23" s="20">
        <f>IFERROR(VLOOKUP(J23,PointsTable[],2,FALSE),0)</f>
        <v>0</v>
      </c>
      <c r="L23" s="20">
        <f>IFERROR(VLOOKUP(AthListWomen[[#This Row],[CARD]],resres5297[],2,FALSE),0)</f>
        <v>0</v>
      </c>
      <c r="M23" s="20">
        <f>IFERROR(VLOOKUP(L23,PointsTable[],2,FALSE),0)</f>
        <v>0</v>
      </c>
      <c r="N23" s="20">
        <f>IFERROR(VLOOKUP(AthListWomen[[#This Row],[CARD]],resres5096[],2,FALSE),0)</f>
        <v>0</v>
      </c>
      <c r="O23" s="20">
        <f>IFERROR(VLOOKUP(N23,PointsTable[],2,FALSE),0)</f>
        <v>0</v>
      </c>
      <c r="P23" s="19">
        <f>IFERROR(VLOOKUP(AthListWomen[[#This Row],[CARD]],resres5112[],2,FALSE),0)</f>
        <v>8</v>
      </c>
      <c r="Q23" s="20">
        <f>IFERROR(VLOOKUP(P23,PointsTable[],2,FALSE),0)</f>
        <v>32</v>
      </c>
      <c r="R23" s="20">
        <f>IFERROR(VLOOKUP(AthListWomen[[#This Row],[CARD]],resres5113[],2,FALSE),0)</f>
        <v>0</v>
      </c>
      <c r="S23" s="20">
        <f>IFERROR(VLOOKUP(R23,PointsTable[],2,FALSE),0)</f>
        <v>0</v>
      </c>
      <c r="T23" s="28">
        <f>IFERROR(VLOOKUP(AthListWomen[[#This Row],[CARD]],resres5120[],2,FALSE),0)</f>
        <v>0</v>
      </c>
      <c r="U23" s="29">
        <f>IFERROR(VLOOKUP(T23,PointsTable[],2,FALSE),0)</f>
        <v>0</v>
      </c>
      <c r="V23" s="29">
        <f>IFERROR(VLOOKUP(AthListWomen[[#This Row],[CARD]],resres5118[],2,FALSE),0)</f>
        <v>10</v>
      </c>
      <c r="W23" s="29">
        <f>IFERROR(VLOOKUP(V23,PointsTable[],2,FALSE),0)</f>
        <v>26</v>
      </c>
      <c r="X23" s="29">
        <f>IFERROR(VLOOKUP(AthListWomen[[#This Row],[CARD]],resres5119[],2,FALSE),0)</f>
        <v>5</v>
      </c>
      <c r="Y23" s="29">
        <f>IFERROR(VLOOKUP(X23,PointsTable[],2,FALSE),0)</f>
        <v>45</v>
      </c>
      <c r="Z23" s="29">
        <f>IFERROR(VLOOKUP(AthListWomen[[#This Row],[CARD]],resres5121[],2,FALSE),0)</f>
        <v>0</v>
      </c>
      <c r="AA23" s="29">
        <f>IFERROR(VLOOKUP(Z23,PointsTable[],2,FALSE),0)</f>
        <v>0</v>
      </c>
      <c r="AB23" s="29">
        <f>IFERROR(VLOOKUP(AthListWomen[[#This Row],[CARD]],resres5122[],2,FALSE),0)</f>
        <v>0</v>
      </c>
      <c r="AC23" s="30">
        <f>IFERROR(VLOOKUP(AB23,PointsTable[],2,FALSE),0)</f>
        <v>0</v>
      </c>
      <c r="AD23" s="28">
        <f>IFERROR(VLOOKUP(AthListWomen[[#This Row],[CARD]],resres5138[],2,FALSE),0)</f>
        <v>17</v>
      </c>
      <c r="AE23" s="29">
        <f>IFERROR(VLOOKUP(AD23,PointsTable[],2,FALSE),0)</f>
        <v>14</v>
      </c>
      <c r="AF23" s="29">
        <f>IFERROR(VLOOKUP(AthListWomen[[#This Row],[CARD]],resres5139[],2,FALSE),0)</f>
        <v>11</v>
      </c>
      <c r="AG23" s="29">
        <f>IFERROR(VLOOKUP(AF23,PointsTable[],2,FALSE),0)</f>
        <v>24</v>
      </c>
      <c r="AH23" s="29">
        <f>IFERROR(VLOOKUP(AthListWomen[[#This Row],[CARD]],resres5140[],2,FALSE),0)</f>
        <v>0</v>
      </c>
      <c r="AI23" s="30">
        <f>IFERROR(VLOOKUP(AH23,PointsTable[],2,FALSE),0)</f>
        <v>0</v>
      </c>
    </row>
    <row r="24" spans="1:35" ht="18.75" x14ac:dyDescent="0.3">
      <c r="A24" s="18">
        <v>21</v>
      </c>
      <c r="B24" s="18">
        <v>70236</v>
      </c>
      <c r="C24" s="18" t="s">
        <v>415</v>
      </c>
      <c r="D24" s="18" t="s">
        <v>416</v>
      </c>
      <c r="E24" s="18" t="s">
        <v>232</v>
      </c>
      <c r="F24" s="18">
        <v>2000</v>
      </c>
      <c r="G24" s="26">
        <f>SUM(I24,K24,M24,O24,Q24,S24,U24,W24,Y24,AA24,AC24,AE24,AG24,AI24)</f>
        <v>159</v>
      </c>
      <c r="H24" s="19">
        <f>IFERROR(VLOOKUP(AthListWomen[[#This Row],[CARD]],resres5094[],2,FALSE),0)</f>
        <v>0</v>
      </c>
      <c r="I24" s="20">
        <f>IFERROR(VLOOKUP(H24,PointsTable[],2,FALSE),0)</f>
        <v>0</v>
      </c>
      <c r="J24" s="20">
        <f>IFERROR(VLOOKUP(AthListWomen[[#This Row],[CARD]],resres5095[],2,FALSE),0)</f>
        <v>0</v>
      </c>
      <c r="K24" s="20">
        <f>IFERROR(VLOOKUP(J24,PointsTable[],2,FALSE),0)</f>
        <v>0</v>
      </c>
      <c r="L24" s="20">
        <f>IFERROR(VLOOKUP(AthListWomen[[#This Row],[CARD]],resres5297[],2,FALSE),0)</f>
        <v>15</v>
      </c>
      <c r="M24" s="20">
        <f>IFERROR(VLOOKUP(L24,PointsTable[],2,FALSE),0)</f>
        <v>16</v>
      </c>
      <c r="N24" s="20">
        <f>IFERROR(VLOOKUP(AthListWomen[[#This Row],[CARD]],resres5096[],2,FALSE),0)</f>
        <v>16</v>
      </c>
      <c r="O24" s="20">
        <f>IFERROR(VLOOKUP(N24,PointsTable[],2,FALSE),0)</f>
        <v>15</v>
      </c>
      <c r="P24" s="19">
        <f>IFERROR(VLOOKUP(AthListWomen[[#This Row],[CARD]],resres5112[],2,FALSE),0)</f>
        <v>16</v>
      </c>
      <c r="Q24" s="20">
        <f>IFERROR(VLOOKUP(P24,PointsTable[],2,FALSE),0)</f>
        <v>15</v>
      </c>
      <c r="R24" s="20">
        <f>IFERROR(VLOOKUP(AthListWomen[[#This Row],[CARD]],resres5113[],2,FALSE),0)</f>
        <v>16</v>
      </c>
      <c r="S24" s="20">
        <f>IFERROR(VLOOKUP(R24,PointsTable[],2,FALSE),0)</f>
        <v>15</v>
      </c>
      <c r="T24" s="28">
        <f>IFERROR(VLOOKUP(AthListWomen[[#This Row],[CARD]],resres5120[],2,FALSE),0)</f>
        <v>21</v>
      </c>
      <c r="U24" s="29">
        <f>IFERROR(VLOOKUP(T24,PointsTable[],2,FALSE),0)</f>
        <v>10</v>
      </c>
      <c r="V24" s="29">
        <f>IFERROR(VLOOKUP(AthListWomen[[#This Row],[CARD]],resres5118[],2,FALSE),0)</f>
        <v>13</v>
      </c>
      <c r="W24" s="29">
        <f>IFERROR(VLOOKUP(V24,PointsTable[],2,FALSE),0)</f>
        <v>20</v>
      </c>
      <c r="X24" s="29">
        <f>IFERROR(VLOOKUP(AthListWomen[[#This Row],[CARD]],resres5119[],2,FALSE),0)</f>
        <v>0</v>
      </c>
      <c r="Y24" s="29">
        <f>IFERROR(VLOOKUP(X24,PointsTable[],2,FALSE),0)</f>
        <v>0</v>
      </c>
      <c r="Z24" s="29">
        <f>IFERROR(VLOOKUP(AthListWomen[[#This Row],[CARD]],resres5121[],2,FALSE),0)</f>
        <v>10</v>
      </c>
      <c r="AA24" s="29">
        <f>IFERROR(VLOOKUP(Z24,PointsTable[],2,FALSE),0)</f>
        <v>26</v>
      </c>
      <c r="AB24" s="29">
        <f>IFERROR(VLOOKUP(AthListWomen[[#This Row],[CARD]],resres5122[],2,FALSE),0)</f>
        <v>0</v>
      </c>
      <c r="AC24" s="30">
        <f>IFERROR(VLOOKUP(AB24,PointsTable[],2,FALSE),0)</f>
        <v>0</v>
      </c>
      <c r="AD24" s="28">
        <f>IFERROR(VLOOKUP(AthListWomen[[#This Row],[CARD]],resres5138[],2,FALSE),0)</f>
        <v>15</v>
      </c>
      <c r="AE24" s="29">
        <f>IFERROR(VLOOKUP(AD24,PointsTable[],2,FALSE),0)</f>
        <v>16</v>
      </c>
      <c r="AF24" s="29">
        <f>IFERROR(VLOOKUP(AthListWomen[[#This Row],[CARD]],resres5139[],2,FALSE),0)</f>
        <v>0</v>
      </c>
      <c r="AG24" s="29">
        <f>IFERROR(VLOOKUP(AF24,PointsTable[],2,FALSE),0)</f>
        <v>0</v>
      </c>
      <c r="AH24" s="29">
        <f>IFERROR(VLOOKUP(AthListWomen[[#This Row],[CARD]],resres5140[],2,FALSE),0)</f>
        <v>10</v>
      </c>
      <c r="AI24" s="30">
        <f>IFERROR(VLOOKUP(AH24,PointsTable[],2,FALSE),0)</f>
        <v>26</v>
      </c>
    </row>
    <row r="25" spans="1:35" ht="18.75" x14ac:dyDescent="0.3">
      <c r="A25" s="18">
        <v>22</v>
      </c>
      <c r="B25" s="18">
        <v>65471</v>
      </c>
      <c r="C25" s="18" t="s">
        <v>524</v>
      </c>
      <c r="D25" s="18" t="s">
        <v>525</v>
      </c>
      <c r="E25" s="18" t="s">
        <v>214</v>
      </c>
      <c r="F25" s="18">
        <v>1999</v>
      </c>
      <c r="G25" s="26">
        <f>SUM(I25,K25,M25,O25,Q25,S25,U25,W25,Y25,AA25,AC25,AE25,AG25,AI25)</f>
        <v>153</v>
      </c>
      <c r="H25" s="19">
        <f>IFERROR(VLOOKUP(AthListWomen[[#This Row],[CARD]],resres5094[],2,FALSE),0)</f>
        <v>17</v>
      </c>
      <c r="I25" s="20">
        <f>IFERROR(VLOOKUP(H25,PointsTable[],2,FALSE),0)</f>
        <v>14</v>
      </c>
      <c r="J25" s="20">
        <f>IFERROR(VLOOKUP(AthListWomen[[#This Row],[CARD]],resres5095[],2,FALSE),0)</f>
        <v>0</v>
      </c>
      <c r="K25" s="20">
        <f>IFERROR(VLOOKUP(J25,PointsTable[],2,FALSE),0)</f>
        <v>0</v>
      </c>
      <c r="L25" s="20">
        <f>IFERROR(VLOOKUP(AthListWomen[[#This Row],[CARD]],resres5297[],2,FALSE),0)</f>
        <v>16</v>
      </c>
      <c r="M25" s="20">
        <f>IFERROR(VLOOKUP(L25,PointsTable[],2,FALSE),0)</f>
        <v>15</v>
      </c>
      <c r="N25" s="20">
        <f>IFERROR(VLOOKUP(AthListWomen[[#This Row],[CARD]],resres5096[],2,FALSE),0)</f>
        <v>0</v>
      </c>
      <c r="O25" s="20">
        <f>IFERROR(VLOOKUP(N25,PointsTable[],2,FALSE),0)</f>
        <v>0</v>
      </c>
      <c r="P25" s="19">
        <f>IFERROR(VLOOKUP(AthListWomen[[#This Row],[CARD]],resres5112[],2,FALSE),0)</f>
        <v>18</v>
      </c>
      <c r="Q25" s="20">
        <f>IFERROR(VLOOKUP(P25,PointsTable[],2,FALSE),0)</f>
        <v>13</v>
      </c>
      <c r="R25" s="20">
        <f>IFERROR(VLOOKUP(AthListWomen[[#This Row],[CARD]],resres5113[],2,FALSE),0)</f>
        <v>22</v>
      </c>
      <c r="S25" s="20">
        <f>IFERROR(VLOOKUP(R25,PointsTable[],2,FALSE),0)</f>
        <v>9</v>
      </c>
      <c r="T25" s="28">
        <f>IFERROR(VLOOKUP(AthListWomen[[#This Row],[CARD]],resres5120[],2,FALSE),0)</f>
        <v>26</v>
      </c>
      <c r="U25" s="29">
        <f>IFERROR(VLOOKUP(T25,PointsTable[],2,FALSE),0)</f>
        <v>5</v>
      </c>
      <c r="V25" s="29">
        <f>IFERROR(VLOOKUP(AthListWomen[[#This Row],[CARD]],resres5118[],2,FALSE),0)</f>
        <v>29</v>
      </c>
      <c r="W25" s="29">
        <f>IFERROR(VLOOKUP(V25,PointsTable[],2,FALSE),0)</f>
        <v>2</v>
      </c>
      <c r="X25" s="29">
        <f>IFERROR(VLOOKUP(AthListWomen[[#This Row],[CARD]],resres5119[],2,FALSE),0)</f>
        <v>20</v>
      </c>
      <c r="Y25" s="29">
        <f>IFERROR(VLOOKUP(X25,PointsTable[],2,FALSE),0)</f>
        <v>11</v>
      </c>
      <c r="Z25" s="29">
        <f>IFERROR(VLOOKUP(AthListWomen[[#This Row],[CARD]],resres5121[],2,FALSE),0)</f>
        <v>23</v>
      </c>
      <c r="AA25" s="29">
        <f>IFERROR(VLOOKUP(Z25,PointsTable[],2,FALSE),0)</f>
        <v>8</v>
      </c>
      <c r="AB25" s="29">
        <f>IFERROR(VLOOKUP(AthListWomen[[#This Row],[CARD]],resres5122[],2,FALSE),0)</f>
        <v>12</v>
      </c>
      <c r="AC25" s="30">
        <f>IFERROR(VLOOKUP(AB25,PointsTable[],2,FALSE),0)</f>
        <v>22</v>
      </c>
      <c r="AD25" s="28">
        <f>IFERROR(VLOOKUP(AthListWomen[[#This Row],[CARD]],resres5138[],2,FALSE),0)</f>
        <v>18</v>
      </c>
      <c r="AE25" s="29">
        <f>IFERROR(VLOOKUP(AD25,PointsTable[],2,FALSE),0)</f>
        <v>13</v>
      </c>
      <c r="AF25" s="29">
        <f>IFERROR(VLOOKUP(AthListWomen[[#This Row],[CARD]],resres5139[],2,FALSE),0)</f>
        <v>19</v>
      </c>
      <c r="AG25" s="29">
        <f>IFERROR(VLOOKUP(AF25,PointsTable[],2,FALSE),0)</f>
        <v>12</v>
      </c>
      <c r="AH25" s="29">
        <f>IFERROR(VLOOKUP(AthListWomen[[#This Row],[CARD]],resres5140[],2,FALSE),0)</f>
        <v>9</v>
      </c>
      <c r="AI25" s="30">
        <f>IFERROR(VLOOKUP(AH25,PointsTable[],2,FALSE),0)</f>
        <v>29</v>
      </c>
    </row>
    <row r="26" spans="1:35" ht="18.75" x14ac:dyDescent="0.3">
      <c r="A26" s="18">
        <v>23</v>
      </c>
      <c r="B26" s="18">
        <v>69913</v>
      </c>
      <c r="C26" s="18" t="s">
        <v>400</v>
      </c>
      <c r="D26" s="18" t="s">
        <v>401</v>
      </c>
      <c r="E26" s="18" t="s">
        <v>214</v>
      </c>
      <c r="F26" s="18">
        <v>1999</v>
      </c>
      <c r="G26" s="26">
        <f>SUM(I26,K26,M26,O26,Q26,S26,U26,W26,Y26,AA26,AC26,AE26,AG26,AI26)</f>
        <v>150</v>
      </c>
      <c r="H26" s="19">
        <f>IFERROR(VLOOKUP(AthListWomen[[#This Row],[CARD]],resres5094[],2,FALSE),0)</f>
        <v>30</v>
      </c>
      <c r="I26" s="20">
        <f>IFERROR(VLOOKUP(H26,PointsTable[],2,FALSE),0)</f>
        <v>1</v>
      </c>
      <c r="J26" s="20">
        <f>IFERROR(VLOOKUP(AthListWomen[[#This Row],[CARD]],resres5095[],2,FALSE),0)</f>
        <v>12</v>
      </c>
      <c r="K26" s="20">
        <f>IFERROR(VLOOKUP(J26,PointsTable[],2,FALSE),0)</f>
        <v>22</v>
      </c>
      <c r="L26" s="20">
        <f>IFERROR(VLOOKUP(AthListWomen[[#This Row],[CARD]],resres5297[],2,FALSE),0)</f>
        <v>12</v>
      </c>
      <c r="M26" s="20">
        <f>IFERROR(VLOOKUP(L26,PointsTable[],2,FALSE),0)</f>
        <v>22</v>
      </c>
      <c r="N26" s="20">
        <f>IFERROR(VLOOKUP(AthListWomen[[#This Row],[CARD]],resres5096[],2,FALSE),0)</f>
        <v>17</v>
      </c>
      <c r="O26" s="20">
        <f>IFERROR(VLOOKUP(N26,PointsTable[],2,FALSE),0)</f>
        <v>14</v>
      </c>
      <c r="P26" s="19">
        <f>IFERROR(VLOOKUP(AthListWomen[[#This Row],[CARD]],resres5112[],2,FALSE),0)</f>
        <v>25</v>
      </c>
      <c r="Q26" s="20">
        <f>IFERROR(VLOOKUP(P26,PointsTable[],2,FALSE),0)</f>
        <v>6</v>
      </c>
      <c r="R26" s="20">
        <f>IFERROR(VLOOKUP(AthListWomen[[#This Row],[CARD]],resres5113[],2,FALSE),0)</f>
        <v>0</v>
      </c>
      <c r="S26" s="20">
        <f>IFERROR(VLOOKUP(R26,PointsTable[],2,FALSE),0)</f>
        <v>0</v>
      </c>
      <c r="T26" s="28">
        <f>IFERROR(VLOOKUP(AthListWomen[[#This Row],[CARD]],resres5120[],2,FALSE),0)</f>
        <v>9</v>
      </c>
      <c r="U26" s="29">
        <f>IFERROR(VLOOKUP(T26,PointsTable[],2,FALSE),0)</f>
        <v>29</v>
      </c>
      <c r="V26" s="29">
        <f>IFERROR(VLOOKUP(AthListWomen[[#This Row],[CARD]],resres5118[],2,FALSE),0)</f>
        <v>17</v>
      </c>
      <c r="W26" s="29">
        <f>IFERROR(VLOOKUP(V26,PointsTable[],2,FALSE),0)</f>
        <v>14</v>
      </c>
      <c r="X26" s="29">
        <f>IFERROR(VLOOKUP(AthListWomen[[#This Row],[CARD]],resres5119[],2,FALSE),0)</f>
        <v>11</v>
      </c>
      <c r="Y26" s="29">
        <f>IFERROR(VLOOKUP(X26,PointsTable[],2,FALSE),0)</f>
        <v>24</v>
      </c>
      <c r="Z26" s="29">
        <f>IFERROR(VLOOKUP(AthListWomen[[#This Row],[CARD]],resres5121[],2,FALSE),0)</f>
        <v>0</v>
      </c>
      <c r="AA26" s="29">
        <f>IFERROR(VLOOKUP(Z26,PointsTable[],2,FALSE),0)</f>
        <v>0</v>
      </c>
      <c r="AB26" s="29">
        <f>IFERROR(VLOOKUP(AthListWomen[[#This Row],[CARD]],resres5122[],2,FALSE),0)</f>
        <v>0</v>
      </c>
      <c r="AC26" s="30">
        <f>IFERROR(VLOOKUP(AB26,PointsTable[],2,FALSE),0)</f>
        <v>0</v>
      </c>
      <c r="AD26" s="28">
        <f>IFERROR(VLOOKUP(AthListWomen[[#This Row],[CARD]],resres5138[],2,FALSE),0)</f>
        <v>23</v>
      </c>
      <c r="AE26" s="29">
        <f>IFERROR(VLOOKUP(AD26,PointsTable[],2,FALSE),0)</f>
        <v>8</v>
      </c>
      <c r="AF26" s="29">
        <f>IFERROR(VLOOKUP(AthListWomen[[#This Row],[CARD]],resres5139[],2,FALSE),0)</f>
        <v>21</v>
      </c>
      <c r="AG26" s="29">
        <f>IFERROR(VLOOKUP(AF26,PointsTable[],2,FALSE),0)</f>
        <v>10</v>
      </c>
      <c r="AH26" s="29">
        <f>IFERROR(VLOOKUP(AthListWomen[[#This Row],[CARD]],resres5140[],2,FALSE),0)</f>
        <v>0</v>
      </c>
      <c r="AI26" s="30">
        <f>IFERROR(VLOOKUP(AH26,PointsTable[],2,FALSE),0)</f>
        <v>0</v>
      </c>
    </row>
    <row r="27" spans="1:35" ht="18.75" x14ac:dyDescent="0.3">
      <c r="A27" s="18">
        <v>24</v>
      </c>
      <c r="B27" s="18">
        <v>65561</v>
      </c>
      <c r="C27" s="18" t="s">
        <v>539</v>
      </c>
      <c r="D27" s="18" t="s">
        <v>540</v>
      </c>
      <c r="E27" s="18" t="s">
        <v>211</v>
      </c>
      <c r="F27" s="18">
        <v>1999</v>
      </c>
      <c r="G27" s="26">
        <f>SUM(I27,K27,M27,O27,Q27,S27,U27,W27,Y27,AA27,AC27,AE27,AG27,AI27)</f>
        <v>132</v>
      </c>
      <c r="H27" s="19">
        <f>IFERROR(VLOOKUP(AthListWomen[[#This Row],[CARD]],resres5094[],2,FALSE),0)</f>
        <v>19</v>
      </c>
      <c r="I27" s="20">
        <f>IFERROR(VLOOKUP(H27,PointsTable[],2,FALSE),0)</f>
        <v>12</v>
      </c>
      <c r="J27" s="20">
        <f>IFERROR(VLOOKUP(AthListWomen[[#This Row],[CARD]],resres5095[],2,FALSE),0)</f>
        <v>0</v>
      </c>
      <c r="K27" s="20">
        <f>IFERROR(VLOOKUP(J27,PointsTable[],2,FALSE),0)</f>
        <v>0</v>
      </c>
      <c r="L27" s="20">
        <f>IFERROR(VLOOKUP(AthListWomen[[#This Row],[CARD]],resres5297[],2,FALSE),0)</f>
        <v>14</v>
      </c>
      <c r="M27" s="20">
        <f>IFERROR(VLOOKUP(L27,PointsTable[],2,FALSE),0)</f>
        <v>18</v>
      </c>
      <c r="N27" s="20">
        <f>IFERROR(VLOOKUP(AthListWomen[[#This Row],[CARD]],resres5096[],2,FALSE),0)</f>
        <v>14</v>
      </c>
      <c r="O27" s="20">
        <f>IFERROR(VLOOKUP(N27,PointsTable[],2,FALSE),0)</f>
        <v>18</v>
      </c>
      <c r="P27" s="19">
        <f>IFERROR(VLOOKUP(AthListWomen[[#This Row],[CARD]],resres5112[],2,FALSE),0)</f>
        <v>22</v>
      </c>
      <c r="Q27" s="20">
        <f>IFERROR(VLOOKUP(P27,PointsTable[],2,FALSE),0)</f>
        <v>9</v>
      </c>
      <c r="R27" s="20">
        <f>IFERROR(VLOOKUP(AthListWomen[[#This Row],[CARD]],resres5113[],2,FALSE),0)</f>
        <v>21</v>
      </c>
      <c r="S27" s="20">
        <f>IFERROR(VLOOKUP(R27,PointsTable[],2,FALSE),0)</f>
        <v>10</v>
      </c>
      <c r="T27" s="28">
        <f>IFERROR(VLOOKUP(AthListWomen[[#This Row],[CARD]],resres5120[],2,FALSE),0)</f>
        <v>0</v>
      </c>
      <c r="U27" s="29">
        <f>IFERROR(VLOOKUP(T27,PointsTable[],2,FALSE),0)</f>
        <v>0</v>
      </c>
      <c r="V27" s="29">
        <f>IFERROR(VLOOKUP(AthListWomen[[#This Row],[CARD]],resres5118[],2,FALSE),0)</f>
        <v>24</v>
      </c>
      <c r="W27" s="29">
        <f>IFERROR(VLOOKUP(V27,PointsTable[],2,FALSE),0)</f>
        <v>7</v>
      </c>
      <c r="X27" s="29">
        <f>IFERROR(VLOOKUP(AthListWomen[[#This Row],[CARD]],resres5119[],2,FALSE),0)</f>
        <v>13</v>
      </c>
      <c r="Y27" s="29">
        <f>IFERROR(VLOOKUP(X27,PointsTable[],2,FALSE),0)</f>
        <v>20</v>
      </c>
      <c r="Z27" s="29">
        <f>IFERROR(VLOOKUP(AthListWomen[[#This Row],[CARD]],resres5121[],2,FALSE),0)</f>
        <v>17</v>
      </c>
      <c r="AA27" s="29">
        <f>IFERROR(VLOOKUP(Z27,PointsTable[],2,FALSE),0)</f>
        <v>14</v>
      </c>
      <c r="AB27" s="29">
        <f>IFERROR(VLOOKUP(AthListWomen[[#This Row],[CARD]],resres5122[],2,FALSE),0)</f>
        <v>11</v>
      </c>
      <c r="AC27" s="30">
        <f>IFERROR(VLOOKUP(AB27,PointsTable[],2,FALSE),0)</f>
        <v>24</v>
      </c>
      <c r="AD27" s="28">
        <f>IFERROR(VLOOKUP(AthListWomen[[#This Row],[CARD]],resres5138[],2,FALSE),0)</f>
        <v>0</v>
      </c>
      <c r="AE27" s="29">
        <f>IFERROR(VLOOKUP(AD27,PointsTable[],2,FALSE),0)</f>
        <v>0</v>
      </c>
      <c r="AF27" s="29">
        <f>IFERROR(VLOOKUP(AthListWomen[[#This Row],[CARD]],resres5139[],2,FALSE),0)</f>
        <v>0</v>
      </c>
      <c r="AG27" s="29">
        <f>IFERROR(VLOOKUP(AF27,PointsTable[],2,FALSE),0)</f>
        <v>0</v>
      </c>
      <c r="AH27" s="29">
        <f>IFERROR(VLOOKUP(AthListWomen[[#This Row],[CARD]],resres5140[],2,FALSE),0)</f>
        <v>0</v>
      </c>
      <c r="AI27" s="30">
        <f>IFERROR(VLOOKUP(AH27,PointsTable[],2,FALSE),0)</f>
        <v>0</v>
      </c>
    </row>
    <row r="28" spans="1:35" ht="18.75" x14ac:dyDescent="0.3">
      <c r="A28" s="18">
        <v>25</v>
      </c>
      <c r="B28" s="18">
        <v>69314</v>
      </c>
      <c r="C28" s="18" t="s">
        <v>453</v>
      </c>
      <c r="D28" s="18" t="s">
        <v>454</v>
      </c>
      <c r="E28" s="18" t="s">
        <v>191</v>
      </c>
      <c r="F28" s="18">
        <v>1999</v>
      </c>
      <c r="G28" s="26">
        <f>SUM(I28,K28,M28,O28,Q28,S28,U28,W28,Y28,AA28,AC28,AE28,AG28,AI28)</f>
        <v>130</v>
      </c>
      <c r="H28" s="19">
        <f>IFERROR(VLOOKUP(AthListWomen[[#This Row],[CARD]],resres5094[],2,FALSE),0)</f>
        <v>10</v>
      </c>
      <c r="I28" s="20">
        <f>IFERROR(VLOOKUP(H28,PointsTable[],2,FALSE),0)</f>
        <v>26</v>
      </c>
      <c r="J28" s="20">
        <f>IFERROR(VLOOKUP(AthListWomen[[#This Row],[CARD]],resres5095[],2,FALSE),0)</f>
        <v>0</v>
      </c>
      <c r="K28" s="20">
        <f>IFERROR(VLOOKUP(J28,PointsTable[],2,FALSE),0)</f>
        <v>0</v>
      </c>
      <c r="L28" s="20">
        <f>IFERROR(VLOOKUP(AthListWomen[[#This Row],[CARD]],resres5297[],2,FALSE),0)</f>
        <v>13</v>
      </c>
      <c r="M28" s="20">
        <f>IFERROR(VLOOKUP(L28,PointsTable[],2,FALSE),0)</f>
        <v>20</v>
      </c>
      <c r="N28" s="20">
        <f>IFERROR(VLOOKUP(AthListWomen[[#This Row],[CARD]],resres5096[],2,FALSE),0)</f>
        <v>12</v>
      </c>
      <c r="O28" s="20">
        <f>IFERROR(VLOOKUP(N28,PointsTable[],2,FALSE),0)</f>
        <v>22</v>
      </c>
      <c r="P28" s="19">
        <f>IFERROR(VLOOKUP(AthListWomen[[#This Row],[CARD]],resres5112[],2,FALSE),0)</f>
        <v>20</v>
      </c>
      <c r="Q28" s="20">
        <f>IFERROR(VLOOKUP(P28,PointsTable[],2,FALSE),0)</f>
        <v>11</v>
      </c>
      <c r="R28" s="20">
        <f>IFERROR(VLOOKUP(AthListWomen[[#This Row],[CARD]],resres5113[],2,FALSE),0)</f>
        <v>18</v>
      </c>
      <c r="S28" s="20">
        <f>IFERROR(VLOOKUP(R28,PointsTable[],2,FALSE),0)</f>
        <v>13</v>
      </c>
      <c r="T28" s="28">
        <f>IFERROR(VLOOKUP(AthListWomen[[#This Row],[CARD]],resres5120[],2,FALSE),0)</f>
        <v>17</v>
      </c>
      <c r="U28" s="29">
        <f>IFERROR(VLOOKUP(T28,PointsTable[],2,FALSE),0)</f>
        <v>14</v>
      </c>
      <c r="V28" s="29">
        <f>IFERROR(VLOOKUP(AthListWomen[[#This Row],[CARD]],resres5118[],2,FALSE),0)</f>
        <v>28</v>
      </c>
      <c r="W28" s="29">
        <f>IFERROR(VLOOKUP(V28,PointsTable[],2,FALSE),0)</f>
        <v>3</v>
      </c>
      <c r="X28" s="29">
        <f>IFERROR(VLOOKUP(AthListWomen[[#This Row],[CARD]],resres5119[],2,FALSE),0)</f>
        <v>0</v>
      </c>
      <c r="Y28" s="29">
        <f>IFERROR(VLOOKUP(X28,PointsTable[],2,FALSE),0)</f>
        <v>0</v>
      </c>
      <c r="Z28" s="29">
        <f>IFERROR(VLOOKUP(AthListWomen[[#This Row],[CARD]],resres5121[],2,FALSE),0)</f>
        <v>26</v>
      </c>
      <c r="AA28" s="29">
        <f>IFERROR(VLOOKUP(Z28,PointsTable[],2,FALSE),0)</f>
        <v>5</v>
      </c>
      <c r="AB28" s="29">
        <f>IFERROR(VLOOKUP(AthListWomen[[#This Row],[CARD]],resres5122[],2,FALSE),0)</f>
        <v>15</v>
      </c>
      <c r="AC28" s="30">
        <f>IFERROR(VLOOKUP(AB28,PointsTable[],2,FALSE),0)</f>
        <v>16</v>
      </c>
      <c r="AD28" s="28">
        <f>IFERROR(VLOOKUP(AthListWomen[[#This Row],[CARD]],resres5138[],2,FALSE),0)</f>
        <v>0</v>
      </c>
      <c r="AE28" s="29">
        <f>IFERROR(VLOOKUP(AD28,PointsTable[],2,FALSE),0)</f>
        <v>0</v>
      </c>
      <c r="AF28" s="29">
        <f>IFERROR(VLOOKUP(AthListWomen[[#This Row],[CARD]],resres5139[],2,FALSE),0)</f>
        <v>0</v>
      </c>
      <c r="AG28" s="29">
        <f>IFERROR(VLOOKUP(AF28,PointsTable[],2,FALSE),0)</f>
        <v>0</v>
      </c>
      <c r="AH28" s="29">
        <f>IFERROR(VLOOKUP(AthListWomen[[#This Row],[CARD]],resres5140[],2,FALSE),0)</f>
        <v>0</v>
      </c>
      <c r="AI28" s="30">
        <f>IFERROR(VLOOKUP(AH28,PointsTable[],2,FALSE),0)</f>
        <v>0</v>
      </c>
    </row>
    <row r="29" spans="1:35" ht="18.75" x14ac:dyDescent="0.3">
      <c r="A29" s="18">
        <v>26</v>
      </c>
      <c r="B29" s="18">
        <v>65467</v>
      </c>
      <c r="C29" s="18" t="s">
        <v>446</v>
      </c>
      <c r="D29" s="18" t="s">
        <v>523</v>
      </c>
      <c r="E29" s="18" t="s">
        <v>196</v>
      </c>
      <c r="F29" s="18">
        <v>2000</v>
      </c>
      <c r="G29" s="26">
        <f>SUM(I29,K29,M29,O29,Q29,S29,U29,W29,Y29,AA29,AC29,AE29,AG29,AI29)</f>
        <v>129</v>
      </c>
      <c r="H29" s="19">
        <f>IFERROR(VLOOKUP(AthListWomen[[#This Row],[CARD]],resres5094[],2,FALSE),0)</f>
        <v>26</v>
      </c>
      <c r="I29" s="20">
        <f>IFERROR(VLOOKUP(H29,PointsTable[],2,FALSE),0)</f>
        <v>5</v>
      </c>
      <c r="J29" s="20">
        <f>IFERROR(VLOOKUP(AthListWomen[[#This Row],[CARD]],resres5095[],2,FALSE),0)</f>
        <v>18</v>
      </c>
      <c r="K29" s="20">
        <f>IFERROR(VLOOKUP(J29,PointsTable[],2,FALSE),0)</f>
        <v>13</v>
      </c>
      <c r="L29" s="20">
        <f>IFERROR(VLOOKUP(AthListWomen[[#This Row],[CARD]],resres5297[],2,FALSE),0)</f>
        <v>17</v>
      </c>
      <c r="M29" s="20">
        <f>IFERROR(VLOOKUP(L29,PointsTable[],2,FALSE),0)</f>
        <v>14</v>
      </c>
      <c r="N29" s="20">
        <f>IFERROR(VLOOKUP(AthListWomen[[#This Row],[CARD]],resres5096[],2,FALSE),0)</f>
        <v>18</v>
      </c>
      <c r="O29" s="20">
        <f>IFERROR(VLOOKUP(N29,PointsTable[],2,FALSE),0)</f>
        <v>13</v>
      </c>
      <c r="P29" s="19">
        <f>IFERROR(VLOOKUP(AthListWomen[[#This Row],[CARD]],resres5112[],2,FALSE),0)</f>
        <v>0</v>
      </c>
      <c r="Q29" s="20">
        <f>IFERROR(VLOOKUP(P29,PointsTable[],2,FALSE),0)</f>
        <v>0</v>
      </c>
      <c r="R29" s="20">
        <f>IFERROR(VLOOKUP(AthListWomen[[#This Row],[CARD]],resres5113[],2,FALSE),0)</f>
        <v>24</v>
      </c>
      <c r="S29" s="20">
        <f>IFERROR(VLOOKUP(R29,PointsTable[],2,FALSE),0)</f>
        <v>7</v>
      </c>
      <c r="T29" s="28">
        <f>IFERROR(VLOOKUP(AthListWomen[[#This Row],[CARD]],resres5120[],2,FALSE),0)</f>
        <v>14</v>
      </c>
      <c r="U29" s="29">
        <f>IFERROR(VLOOKUP(T29,PointsTable[],2,FALSE),0)</f>
        <v>18</v>
      </c>
      <c r="V29" s="29">
        <f>IFERROR(VLOOKUP(AthListWomen[[#This Row],[CARD]],resres5118[],2,FALSE),0)</f>
        <v>0</v>
      </c>
      <c r="W29" s="29">
        <f>IFERROR(VLOOKUP(V29,PointsTable[],2,FALSE),0)</f>
        <v>0</v>
      </c>
      <c r="X29" s="29">
        <f>IFERROR(VLOOKUP(AthListWomen[[#This Row],[CARD]],resres5119[],2,FALSE),0)</f>
        <v>0</v>
      </c>
      <c r="Y29" s="29">
        <f>IFERROR(VLOOKUP(X29,PointsTable[],2,FALSE),0)</f>
        <v>0</v>
      </c>
      <c r="Z29" s="29">
        <f>IFERROR(VLOOKUP(AthListWomen[[#This Row],[CARD]],resres5121[],2,FALSE),0)</f>
        <v>6</v>
      </c>
      <c r="AA29" s="29">
        <f>IFERROR(VLOOKUP(Z29,PointsTable[],2,FALSE),0)</f>
        <v>40</v>
      </c>
      <c r="AB29" s="29">
        <f>IFERROR(VLOOKUP(AthListWomen[[#This Row],[CARD]],resres5122[],2,FALSE),0)</f>
        <v>0</v>
      </c>
      <c r="AC29" s="30">
        <f>IFERROR(VLOOKUP(AB29,PointsTable[],2,FALSE),0)</f>
        <v>0</v>
      </c>
      <c r="AD29" s="28">
        <f>IFERROR(VLOOKUP(AthListWomen[[#This Row],[CARD]],resres5138[],2,FALSE),0)</f>
        <v>20</v>
      </c>
      <c r="AE29" s="29">
        <f>IFERROR(VLOOKUP(AD29,PointsTable[],2,FALSE),0)</f>
        <v>11</v>
      </c>
      <c r="AF29" s="29">
        <f>IFERROR(VLOOKUP(AthListWomen[[#This Row],[CARD]],resres5139[],2,FALSE),0)</f>
        <v>23</v>
      </c>
      <c r="AG29" s="29">
        <f>IFERROR(VLOOKUP(AF29,PointsTable[],2,FALSE),0)</f>
        <v>8</v>
      </c>
      <c r="AH29" s="29">
        <f>IFERROR(VLOOKUP(AthListWomen[[#This Row],[CARD]],resres5140[],2,FALSE),0)</f>
        <v>0</v>
      </c>
      <c r="AI29" s="30">
        <f>IFERROR(VLOOKUP(AH29,PointsTable[],2,FALSE),0)</f>
        <v>0</v>
      </c>
    </row>
    <row r="30" spans="1:35" ht="18.75" x14ac:dyDescent="0.3">
      <c r="A30" s="18">
        <v>27</v>
      </c>
      <c r="B30" s="18">
        <v>65268</v>
      </c>
      <c r="C30" s="18" t="s">
        <v>470</v>
      </c>
      <c r="D30" s="18" t="s">
        <v>471</v>
      </c>
      <c r="E30" s="18" t="s">
        <v>199</v>
      </c>
      <c r="F30" s="18">
        <v>1999</v>
      </c>
      <c r="G30" s="26">
        <f>SUM(I30,K30,M30,O30,Q30,S30,U30,W30,Y30,AA30,AC30,AE30,AG30,AI30)</f>
        <v>121</v>
      </c>
      <c r="H30" s="19">
        <f>IFERROR(VLOOKUP(AthListWomen[[#This Row],[CARD]],resres5094[],2,FALSE),0)</f>
        <v>25</v>
      </c>
      <c r="I30" s="20">
        <f>IFERROR(VLOOKUP(H30,PointsTable[],2,FALSE),0)</f>
        <v>6</v>
      </c>
      <c r="J30" s="20">
        <f>IFERROR(VLOOKUP(AthListWomen[[#This Row],[CARD]],resres5095[],2,FALSE),0)</f>
        <v>0</v>
      </c>
      <c r="K30" s="20">
        <f>IFERROR(VLOOKUP(J30,PointsTable[],2,FALSE),0)</f>
        <v>0</v>
      </c>
      <c r="L30" s="20">
        <f>IFERROR(VLOOKUP(AthListWomen[[#This Row],[CARD]],resres5297[],2,FALSE),0)</f>
        <v>22</v>
      </c>
      <c r="M30" s="20">
        <f>IFERROR(VLOOKUP(L30,PointsTable[],2,FALSE),0)</f>
        <v>9</v>
      </c>
      <c r="N30" s="20">
        <f>IFERROR(VLOOKUP(AthListWomen[[#This Row],[CARD]],resres5096[],2,FALSE),0)</f>
        <v>26</v>
      </c>
      <c r="O30" s="20">
        <f>IFERROR(VLOOKUP(N30,PointsTable[],2,FALSE),0)</f>
        <v>5</v>
      </c>
      <c r="P30" s="19">
        <f>IFERROR(VLOOKUP(AthListWomen[[#This Row],[CARD]],resres5112[],2,FALSE),0)</f>
        <v>0</v>
      </c>
      <c r="Q30" s="20">
        <f>IFERROR(VLOOKUP(P30,PointsTable[],2,FALSE),0)</f>
        <v>0</v>
      </c>
      <c r="R30" s="20">
        <f>IFERROR(VLOOKUP(AthListWomen[[#This Row],[CARD]],resres5113[],2,FALSE),0)</f>
        <v>17</v>
      </c>
      <c r="S30" s="20">
        <f>IFERROR(VLOOKUP(R30,PointsTable[],2,FALSE),0)</f>
        <v>14</v>
      </c>
      <c r="T30" s="28">
        <f>IFERROR(VLOOKUP(AthListWomen[[#This Row],[CARD]],resres5120[],2,FALSE),0)</f>
        <v>22</v>
      </c>
      <c r="U30" s="29">
        <f>IFERROR(VLOOKUP(T30,PointsTable[],2,FALSE),0)</f>
        <v>9</v>
      </c>
      <c r="V30" s="29">
        <f>IFERROR(VLOOKUP(AthListWomen[[#This Row],[CARD]],resres5118[],2,FALSE),0)</f>
        <v>21</v>
      </c>
      <c r="W30" s="29">
        <f>IFERROR(VLOOKUP(V30,PointsTable[],2,FALSE),0)</f>
        <v>10</v>
      </c>
      <c r="X30" s="29">
        <f>IFERROR(VLOOKUP(AthListWomen[[#This Row],[CARD]],resres5119[],2,FALSE),0)</f>
        <v>27</v>
      </c>
      <c r="Y30" s="29">
        <f>IFERROR(VLOOKUP(X30,PointsTable[],2,FALSE),0)</f>
        <v>4</v>
      </c>
      <c r="Z30" s="29">
        <f>IFERROR(VLOOKUP(AthListWomen[[#This Row],[CARD]],resres5121[],2,FALSE),0)</f>
        <v>16</v>
      </c>
      <c r="AA30" s="29">
        <f>IFERROR(VLOOKUP(Z30,PointsTable[],2,FALSE),0)</f>
        <v>15</v>
      </c>
      <c r="AB30" s="29">
        <f>IFERROR(VLOOKUP(AthListWomen[[#This Row],[CARD]],resres5122[],2,FALSE),0)</f>
        <v>10</v>
      </c>
      <c r="AC30" s="30">
        <f>IFERROR(VLOOKUP(AB30,PointsTable[],2,FALSE),0)</f>
        <v>26</v>
      </c>
      <c r="AD30" s="28">
        <f>IFERROR(VLOOKUP(AthListWomen[[#This Row],[CARD]],resres5138[],2,FALSE),0)</f>
        <v>22</v>
      </c>
      <c r="AE30" s="29">
        <f>IFERROR(VLOOKUP(AD30,PointsTable[],2,FALSE),0)</f>
        <v>9</v>
      </c>
      <c r="AF30" s="29">
        <f>IFERROR(VLOOKUP(AthListWomen[[#This Row],[CARD]],resres5139[],2,FALSE),0)</f>
        <v>17</v>
      </c>
      <c r="AG30" s="29">
        <f>IFERROR(VLOOKUP(AF30,PointsTable[],2,FALSE),0)</f>
        <v>14</v>
      </c>
      <c r="AH30" s="29">
        <f>IFERROR(VLOOKUP(AthListWomen[[#This Row],[CARD]],resres5140[],2,FALSE),0)</f>
        <v>0</v>
      </c>
      <c r="AI30" s="30">
        <f>IFERROR(VLOOKUP(AH30,PointsTable[],2,FALSE),0)</f>
        <v>0</v>
      </c>
    </row>
    <row r="31" spans="1:35" ht="18.75" x14ac:dyDescent="0.3">
      <c r="A31" s="18">
        <v>27</v>
      </c>
      <c r="B31" s="18">
        <v>69967</v>
      </c>
      <c r="C31" s="18" t="s">
        <v>545</v>
      </c>
      <c r="D31" s="18" t="s">
        <v>546</v>
      </c>
      <c r="E31" s="18" t="s">
        <v>214</v>
      </c>
      <c r="F31" s="18">
        <v>1999</v>
      </c>
      <c r="G31" s="26">
        <f>SUM(I31,K31,M31,O31,Q31,S31,U31,W31,Y31,AA31,AC31,AE31,AG31,AI31)</f>
        <v>121</v>
      </c>
      <c r="H31" s="19">
        <f>IFERROR(VLOOKUP(AthListWomen[[#This Row],[CARD]],resres5094[],2,FALSE),0)</f>
        <v>23</v>
      </c>
      <c r="I31" s="20">
        <f>IFERROR(VLOOKUP(H31,PointsTable[],2,FALSE),0)</f>
        <v>8</v>
      </c>
      <c r="J31" s="20">
        <f>IFERROR(VLOOKUP(AthListWomen[[#This Row],[CARD]],resres5095[],2,FALSE),0)</f>
        <v>9</v>
      </c>
      <c r="K31" s="20">
        <f>IFERROR(VLOOKUP(J31,PointsTable[],2,FALSE),0)</f>
        <v>29</v>
      </c>
      <c r="L31" s="20">
        <f>IFERROR(VLOOKUP(AthListWomen[[#This Row],[CARD]],resres5297[],2,FALSE),0)</f>
        <v>27</v>
      </c>
      <c r="M31" s="20">
        <f>IFERROR(VLOOKUP(L31,PointsTable[],2,FALSE),0)</f>
        <v>4</v>
      </c>
      <c r="N31" s="20">
        <f>IFERROR(VLOOKUP(AthListWomen[[#This Row],[CARD]],resres5096[],2,FALSE),0)</f>
        <v>13</v>
      </c>
      <c r="O31" s="20">
        <f>IFERROR(VLOOKUP(N31,PointsTable[],2,FALSE),0)</f>
        <v>20</v>
      </c>
      <c r="P31" s="19">
        <f>IFERROR(VLOOKUP(AthListWomen[[#This Row],[CARD]],resres5112[],2,FALSE),0)</f>
        <v>0</v>
      </c>
      <c r="Q31" s="20">
        <f>IFERROR(VLOOKUP(P31,PointsTable[],2,FALSE),0)</f>
        <v>0</v>
      </c>
      <c r="R31" s="20">
        <f>IFERROR(VLOOKUP(AthListWomen[[#This Row],[CARD]],resres5113[],2,FALSE),0)</f>
        <v>27</v>
      </c>
      <c r="S31" s="20">
        <f>IFERROR(VLOOKUP(R31,PointsTable[],2,FALSE),0)</f>
        <v>4</v>
      </c>
      <c r="T31" s="28">
        <f>IFERROR(VLOOKUP(AthListWomen[[#This Row],[CARD]],resres5120[],2,FALSE),0)</f>
        <v>18</v>
      </c>
      <c r="U31" s="29">
        <f>IFERROR(VLOOKUP(T31,PointsTable[],2,FALSE),0)</f>
        <v>13</v>
      </c>
      <c r="V31" s="29">
        <f>IFERROR(VLOOKUP(AthListWomen[[#This Row],[CARD]],resres5118[],2,FALSE),0)</f>
        <v>20</v>
      </c>
      <c r="W31" s="29">
        <f>IFERROR(VLOOKUP(V31,PointsTable[],2,FALSE),0)</f>
        <v>11</v>
      </c>
      <c r="X31" s="29">
        <f>IFERROR(VLOOKUP(AthListWomen[[#This Row],[CARD]],resres5119[],2,FALSE),0)</f>
        <v>0</v>
      </c>
      <c r="Y31" s="29">
        <f>IFERROR(VLOOKUP(X31,PointsTable[],2,FALSE),0)</f>
        <v>0</v>
      </c>
      <c r="Z31" s="29">
        <f>IFERROR(VLOOKUP(AthListWomen[[#This Row],[CARD]],resres5121[],2,FALSE),0)</f>
        <v>27</v>
      </c>
      <c r="AA31" s="29">
        <f>IFERROR(VLOOKUP(Z31,PointsTable[],2,FALSE),0)</f>
        <v>4</v>
      </c>
      <c r="AB31" s="29">
        <f>IFERROR(VLOOKUP(AthListWomen[[#This Row],[CARD]],resres5122[],2,FALSE),0)</f>
        <v>0</v>
      </c>
      <c r="AC31" s="30">
        <f>IFERROR(VLOOKUP(AB31,PointsTable[],2,FALSE),0)</f>
        <v>0</v>
      </c>
      <c r="AD31" s="28">
        <f>IFERROR(VLOOKUP(AthListWomen[[#This Row],[CARD]],resres5138[],2,FALSE),0)</f>
        <v>30</v>
      </c>
      <c r="AE31" s="29">
        <f>IFERROR(VLOOKUP(AD31,PointsTable[],2,FALSE),0)</f>
        <v>1</v>
      </c>
      <c r="AF31" s="29">
        <f>IFERROR(VLOOKUP(AthListWomen[[#This Row],[CARD]],resres5139[],2,FALSE),0)</f>
        <v>26</v>
      </c>
      <c r="AG31" s="29">
        <f>IFERROR(VLOOKUP(AF31,PointsTable[],2,FALSE),0)</f>
        <v>5</v>
      </c>
      <c r="AH31" s="29">
        <f>IFERROR(VLOOKUP(AthListWomen[[#This Row],[CARD]],resres5140[],2,FALSE),0)</f>
        <v>12</v>
      </c>
      <c r="AI31" s="30">
        <f>IFERROR(VLOOKUP(AH31,PointsTable[],2,FALSE),0)</f>
        <v>22</v>
      </c>
    </row>
    <row r="32" spans="1:35" ht="18.75" x14ac:dyDescent="0.3">
      <c r="A32" s="18">
        <v>29</v>
      </c>
      <c r="B32" s="18">
        <v>66022</v>
      </c>
      <c r="C32" s="18" t="s">
        <v>527</v>
      </c>
      <c r="D32" s="18" t="s">
        <v>528</v>
      </c>
      <c r="E32" s="18" t="s">
        <v>217</v>
      </c>
      <c r="F32" s="18">
        <v>1999</v>
      </c>
      <c r="G32" s="26">
        <f>SUM(I32,K32,M32,O32,Q32,S32,U32,W32,Y32,AA32,AC32,AE32,AG32,AI32)</f>
        <v>101</v>
      </c>
      <c r="H32" s="19">
        <f>IFERROR(VLOOKUP(AthListWomen[[#This Row],[CARD]],resres5094[],2,FALSE),0)</f>
        <v>31</v>
      </c>
      <c r="I32" s="20">
        <f>IFERROR(VLOOKUP(H32,PointsTable[],2,FALSE),0)</f>
        <v>0</v>
      </c>
      <c r="J32" s="20">
        <f>IFERROR(VLOOKUP(AthListWomen[[#This Row],[CARD]],resres5095[],2,FALSE),0)</f>
        <v>20</v>
      </c>
      <c r="K32" s="20">
        <f>IFERROR(VLOOKUP(J32,PointsTable[],2,FALSE),0)</f>
        <v>11</v>
      </c>
      <c r="L32" s="20">
        <f>IFERROR(VLOOKUP(AthListWomen[[#This Row],[CARD]],resres5297[],2,FALSE),0)</f>
        <v>24</v>
      </c>
      <c r="M32" s="20">
        <f>IFERROR(VLOOKUP(L32,PointsTable[],2,FALSE),0)</f>
        <v>7</v>
      </c>
      <c r="N32" s="20">
        <f>IFERROR(VLOOKUP(AthListWomen[[#This Row],[CARD]],resres5096[],2,FALSE),0)</f>
        <v>22</v>
      </c>
      <c r="O32" s="20">
        <f>IFERROR(VLOOKUP(N32,PointsTable[],2,FALSE),0)</f>
        <v>9</v>
      </c>
      <c r="P32" s="19">
        <f>IFERROR(VLOOKUP(AthListWomen[[#This Row],[CARD]],resres5112[],2,FALSE),0)</f>
        <v>21</v>
      </c>
      <c r="Q32" s="20">
        <f>IFERROR(VLOOKUP(P32,PointsTable[],2,FALSE),0)</f>
        <v>10</v>
      </c>
      <c r="R32" s="20">
        <f>IFERROR(VLOOKUP(AthListWomen[[#This Row],[CARD]],resres5113[],2,FALSE),0)</f>
        <v>23</v>
      </c>
      <c r="S32" s="20">
        <f>IFERROR(VLOOKUP(R32,PointsTable[],2,FALSE),0)</f>
        <v>8</v>
      </c>
      <c r="T32" s="28">
        <f>IFERROR(VLOOKUP(AthListWomen[[#This Row],[CARD]],resres5120[],2,FALSE),0)</f>
        <v>31</v>
      </c>
      <c r="U32" s="29">
        <f>IFERROR(VLOOKUP(T32,PointsTable[],2,FALSE),0)</f>
        <v>0</v>
      </c>
      <c r="V32" s="29">
        <f>IFERROR(VLOOKUP(AthListWomen[[#This Row],[CARD]],resres5118[],2,FALSE),0)</f>
        <v>40</v>
      </c>
      <c r="W32" s="29">
        <f>IFERROR(VLOOKUP(V32,PointsTable[],2,FALSE),0)</f>
        <v>0</v>
      </c>
      <c r="X32" s="29">
        <f>IFERROR(VLOOKUP(AthListWomen[[#This Row],[CARD]],resres5119[],2,FALSE),0)</f>
        <v>29</v>
      </c>
      <c r="Y32" s="29">
        <f>IFERROR(VLOOKUP(X32,PointsTable[],2,FALSE),0)</f>
        <v>2</v>
      </c>
      <c r="Z32" s="29">
        <f>IFERROR(VLOOKUP(AthListWomen[[#This Row],[CARD]],resres5121[],2,FALSE),0)</f>
        <v>30</v>
      </c>
      <c r="AA32" s="29">
        <f>IFERROR(VLOOKUP(Z32,PointsTable[],2,FALSE),0)</f>
        <v>1</v>
      </c>
      <c r="AB32" s="29">
        <f>IFERROR(VLOOKUP(AthListWomen[[#This Row],[CARD]],resres5122[],2,FALSE),0)</f>
        <v>8</v>
      </c>
      <c r="AC32" s="30">
        <f>IFERROR(VLOOKUP(AB32,PointsTable[],2,FALSE),0)</f>
        <v>32</v>
      </c>
      <c r="AD32" s="28">
        <f>IFERROR(VLOOKUP(AthListWomen[[#This Row],[CARD]],resres5138[],2,FALSE),0)</f>
        <v>21</v>
      </c>
      <c r="AE32" s="29">
        <f>IFERROR(VLOOKUP(AD32,PointsTable[],2,FALSE),0)</f>
        <v>10</v>
      </c>
      <c r="AF32" s="29">
        <f>IFERROR(VLOOKUP(AthListWomen[[#This Row],[CARD]],resres5139[],2,FALSE),0)</f>
        <v>20</v>
      </c>
      <c r="AG32" s="29">
        <f>IFERROR(VLOOKUP(AF32,PointsTable[],2,FALSE),0)</f>
        <v>11</v>
      </c>
      <c r="AH32" s="29">
        <f>IFERROR(VLOOKUP(AthListWomen[[#This Row],[CARD]],resres5140[],2,FALSE),0)</f>
        <v>0</v>
      </c>
      <c r="AI32" s="30">
        <f>IFERROR(VLOOKUP(AH32,PointsTable[],2,FALSE),0)</f>
        <v>0</v>
      </c>
    </row>
    <row r="33" spans="1:35" ht="18.75" x14ac:dyDescent="0.3">
      <c r="A33" s="18">
        <v>30</v>
      </c>
      <c r="B33" s="18">
        <v>81597</v>
      </c>
      <c r="C33" s="18" t="s">
        <v>541</v>
      </c>
      <c r="D33" s="18" t="s">
        <v>542</v>
      </c>
      <c r="E33" s="18" t="s">
        <v>191</v>
      </c>
      <c r="F33" s="18">
        <v>1999</v>
      </c>
      <c r="G33" s="26">
        <f>SUM(I33,K33,M33,O33,Q33,S33,U33,W33,Y33,AA33,AC33,AE33,AG33,AI33)</f>
        <v>95</v>
      </c>
      <c r="H33" s="19">
        <f>IFERROR(VLOOKUP(AthListWomen[[#This Row],[CARD]],resres5094[],2,FALSE),0)</f>
        <v>21</v>
      </c>
      <c r="I33" s="20">
        <f>IFERROR(VLOOKUP(H33,PointsTable[],2,FALSE),0)</f>
        <v>10</v>
      </c>
      <c r="J33" s="20">
        <f>IFERROR(VLOOKUP(AthListWomen[[#This Row],[CARD]],resres5095[],2,FALSE),0)</f>
        <v>16</v>
      </c>
      <c r="K33" s="20">
        <f>IFERROR(VLOOKUP(J33,PointsTable[],2,FALSE),0)</f>
        <v>15</v>
      </c>
      <c r="L33" s="20">
        <f>IFERROR(VLOOKUP(AthListWomen[[#This Row],[CARD]],resres5297[],2,FALSE),0)</f>
        <v>20</v>
      </c>
      <c r="M33" s="20">
        <f>IFERROR(VLOOKUP(L33,PointsTable[],2,FALSE),0)</f>
        <v>11</v>
      </c>
      <c r="N33" s="20">
        <f>IFERROR(VLOOKUP(AthListWomen[[#This Row],[CARD]],resres5096[],2,FALSE),0)</f>
        <v>25</v>
      </c>
      <c r="O33" s="20">
        <f>IFERROR(VLOOKUP(N33,PointsTable[],2,FALSE),0)</f>
        <v>6</v>
      </c>
      <c r="P33" s="19">
        <f>IFERROR(VLOOKUP(AthListWomen[[#This Row],[CARD]],resres5112[],2,FALSE),0)</f>
        <v>23</v>
      </c>
      <c r="Q33" s="20">
        <f>IFERROR(VLOOKUP(P33,PointsTable[],2,FALSE),0)</f>
        <v>8</v>
      </c>
      <c r="R33" s="20">
        <f>IFERROR(VLOOKUP(AthListWomen[[#This Row],[CARD]],resres5113[],2,FALSE),0)</f>
        <v>19</v>
      </c>
      <c r="S33" s="20">
        <f>IFERROR(VLOOKUP(R33,PointsTable[],2,FALSE),0)</f>
        <v>12</v>
      </c>
      <c r="T33" s="28">
        <f>IFERROR(VLOOKUP(AthListWomen[[#This Row],[CARD]],resres5120[],2,FALSE),0)</f>
        <v>16</v>
      </c>
      <c r="U33" s="29">
        <f>IFERROR(VLOOKUP(T33,PointsTable[],2,FALSE),0)</f>
        <v>15</v>
      </c>
      <c r="V33" s="29">
        <f>IFERROR(VLOOKUP(AthListWomen[[#This Row],[CARD]],resres5118[],2,FALSE),0)</f>
        <v>27</v>
      </c>
      <c r="W33" s="29">
        <f>IFERROR(VLOOKUP(V33,PointsTable[],2,FALSE),0)</f>
        <v>4</v>
      </c>
      <c r="X33" s="29">
        <f>IFERROR(VLOOKUP(AthListWomen[[#This Row],[CARD]],resres5119[],2,FALSE),0)</f>
        <v>30</v>
      </c>
      <c r="Y33" s="29">
        <f>IFERROR(VLOOKUP(X33,PointsTable[],2,FALSE),0)</f>
        <v>1</v>
      </c>
      <c r="Z33" s="29">
        <f>IFERROR(VLOOKUP(AthListWomen[[#This Row],[CARD]],resres5121[],2,FALSE),0)</f>
        <v>18</v>
      </c>
      <c r="AA33" s="29">
        <f>IFERROR(VLOOKUP(Z33,PointsTable[],2,FALSE),0)</f>
        <v>13</v>
      </c>
      <c r="AB33" s="29">
        <f>IFERROR(VLOOKUP(AthListWomen[[#This Row],[CARD]],resres5122[],2,FALSE),0)</f>
        <v>0</v>
      </c>
      <c r="AC33" s="30">
        <f>IFERROR(VLOOKUP(AB33,PointsTable[],2,FALSE),0)</f>
        <v>0</v>
      </c>
      <c r="AD33" s="28">
        <f>IFERROR(VLOOKUP(AthListWomen[[#This Row],[CARD]],resres5138[],2,FALSE),0)</f>
        <v>0</v>
      </c>
      <c r="AE33" s="29">
        <f>IFERROR(VLOOKUP(AD33,PointsTable[],2,FALSE),0)</f>
        <v>0</v>
      </c>
      <c r="AF33" s="29">
        <f>IFERROR(VLOOKUP(AthListWomen[[#This Row],[CARD]],resres5139[],2,FALSE),0)</f>
        <v>0</v>
      </c>
      <c r="AG33" s="29">
        <f>IFERROR(VLOOKUP(AF33,PointsTable[],2,FALSE),0)</f>
        <v>0</v>
      </c>
      <c r="AH33" s="29">
        <f>IFERROR(VLOOKUP(AthListWomen[[#This Row],[CARD]],resres5140[],2,FALSE),0)</f>
        <v>0</v>
      </c>
      <c r="AI33" s="30">
        <f>IFERROR(VLOOKUP(AH33,PointsTable[],2,FALSE),0)</f>
        <v>0</v>
      </c>
    </row>
    <row r="34" spans="1:35" ht="18.75" x14ac:dyDescent="0.3">
      <c r="A34" s="18">
        <v>31</v>
      </c>
      <c r="B34" s="18">
        <v>65947</v>
      </c>
      <c r="C34" s="18" t="s">
        <v>485</v>
      </c>
      <c r="D34" s="18" t="s">
        <v>486</v>
      </c>
      <c r="E34" s="18" t="s">
        <v>249</v>
      </c>
      <c r="F34" s="18">
        <v>1999</v>
      </c>
      <c r="G34" s="26">
        <f>SUM(I34,K34,M34,O34,Q34,S34,U34,W34,Y34,AA34,AC34,AE34,AG34,AI34)</f>
        <v>88</v>
      </c>
      <c r="H34" s="19">
        <f>IFERROR(VLOOKUP(AthListWomen[[#This Row],[CARD]],resres5094[],2,FALSE),0)</f>
        <v>17</v>
      </c>
      <c r="I34" s="20">
        <f>IFERROR(VLOOKUP(H34,PointsTable[],2,FALSE),0)</f>
        <v>14</v>
      </c>
      <c r="J34" s="20">
        <f>IFERROR(VLOOKUP(AthListWomen[[#This Row],[CARD]],resres5095[],2,FALSE),0)</f>
        <v>22</v>
      </c>
      <c r="K34" s="20">
        <f>IFERROR(VLOOKUP(J34,PointsTable[],2,FALSE),0)</f>
        <v>9</v>
      </c>
      <c r="L34" s="20">
        <f>IFERROR(VLOOKUP(AthListWomen[[#This Row],[CARD]],resres5297[],2,FALSE),0)</f>
        <v>25</v>
      </c>
      <c r="M34" s="20">
        <f>IFERROR(VLOOKUP(L34,PointsTable[],2,FALSE),0)</f>
        <v>6</v>
      </c>
      <c r="N34" s="20">
        <f>IFERROR(VLOOKUP(AthListWomen[[#This Row],[CARD]],resres5096[],2,FALSE),0)</f>
        <v>23</v>
      </c>
      <c r="O34" s="20">
        <f>IFERROR(VLOOKUP(N34,PointsTable[],2,FALSE),0)</f>
        <v>8</v>
      </c>
      <c r="P34" s="19">
        <f>IFERROR(VLOOKUP(AthListWomen[[#This Row],[CARD]],resres5112[],2,FALSE),0)</f>
        <v>17</v>
      </c>
      <c r="Q34" s="20">
        <f>IFERROR(VLOOKUP(P34,PointsTable[],2,FALSE),0)</f>
        <v>14</v>
      </c>
      <c r="R34" s="20">
        <f>IFERROR(VLOOKUP(AthListWomen[[#This Row],[CARD]],resres5113[],2,FALSE),0)</f>
        <v>15</v>
      </c>
      <c r="S34" s="20">
        <f>IFERROR(VLOOKUP(R34,PointsTable[],2,FALSE),0)</f>
        <v>16</v>
      </c>
      <c r="T34" s="28">
        <f>IFERROR(VLOOKUP(AthListWomen[[#This Row],[CARD]],resres5120[],2,FALSE),0)</f>
        <v>30</v>
      </c>
      <c r="U34" s="29">
        <f>IFERROR(VLOOKUP(T34,PointsTable[],2,FALSE),0)</f>
        <v>1</v>
      </c>
      <c r="V34" s="29">
        <f>IFERROR(VLOOKUP(AthListWomen[[#This Row],[CARD]],resres5118[],2,FALSE),0)</f>
        <v>33</v>
      </c>
      <c r="W34" s="29">
        <f>IFERROR(VLOOKUP(V34,PointsTable[],2,FALSE),0)</f>
        <v>0</v>
      </c>
      <c r="X34" s="29">
        <f>IFERROR(VLOOKUP(AthListWomen[[#This Row],[CARD]],resres5119[],2,FALSE),0)</f>
        <v>25</v>
      </c>
      <c r="Y34" s="29">
        <f>IFERROR(VLOOKUP(X34,PointsTable[],2,FALSE),0)</f>
        <v>6</v>
      </c>
      <c r="Z34" s="29">
        <f>IFERROR(VLOOKUP(AthListWomen[[#This Row],[CARD]],resres5121[],2,FALSE),0)</f>
        <v>29</v>
      </c>
      <c r="AA34" s="29">
        <f>IFERROR(VLOOKUP(Z34,PointsTable[],2,FALSE),0)</f>
        <v>2</v>
      </c>
      <c r="AB34" s="29">
        <f>IFERROR(VLOOKUP(AthListWomen[[#This Row],[CARD]],resres5122[],2,FALSE),0)</f>
        <v>19</v>
      </c>
      <c r="AC34" s="30">
        <f>IFERROR(VLOOKUP(AB34,PointsTable[],2,FALSE),0)</f>
        <v>12</v>
      </c>
      <c r="AD34" s="28">
        <f>IFERROR(VLOOKUP(AthListWomen[[#This Row],[CARD]],resres5138[],2,FALSE),0)</f>
        <v>0</v>
      </c>
      <c r="AE34" s="29">
        <f>IFERROR(VLOOKUP(AD34,PointsTable[],2,FALSE),0)</f>
        <v>0</v>
      </c>
      <c r="AF34" s="29">
        <f>IFERROR(VLOOKUP(AthListWomen[[#This Row],[CARD]],resres5139[],2,FALSE),0)</f>
        <v>0</v>
      </c>
      <c r="AG34" s="29">
        <f>IFERROR(VLOOKUP(AF34,PointsTable[],2,FALSE),0)</f>
        <v>0</v>
      </c>
      <c r="AH34" s="29">
        <f>IFERROR(VLOOKUP(AthListWomen[[#This Row],[CARD]],resres5140[],2,FALSE),0)</f>
        <v>0</v>
      </c>
      <c r="AI34" s="30">
        <f>IFERROR(VLOOKUP(AH34,PointsTable[],2,FALSE),0)</f>
        <v>0</v>
      </c>
    </row>
    <row r="35" spans="1:35" ht="18.75" x14ac:dyDescent="0.3">
      <c r="A35" s="18">
        <v>32</v>
      </c>
      <c r="B35" s="18">
        <v>65243</v>
      </c>
      <c r="C35" s="18" t="s">
        <v>466</v>
      </c>
      <c r="D35" s="18" t="s">
        <v>467</v>
      </c>
      <c r="E35" s="18" t="s">
        <v>196</v>
      </c>
      <c r="F35" s="18">
        <v>2000</v>
      </c>
      <c r="G35" s="26">
        <f>SUM(I35,K35,M35,O35,Q35,S35,U35,W35,Y35,AA35,AC35,AE35,AG35,AI35)</f>
        <v>77</v>
      </c>
      <c r="H35" s="19">
        <f>IFERROR(VLOOKUP(AthListWomen[[#This Row],[CARD]],resres5094[],2,FALSE),0)</f>
        <v>24</v>
      </c>
      <c r="I35" s="20">
        <f>IFERROR(VLOOKUP(H35,PointsTable[],2,FALSE),0)</f>
        <v>7</v>
      </c>
      <c r="J35" s="20">
        <f>IFERROR(VLOOKUP(AthListWomen[[#This Row],[CARD]],resres5095[],2,FALSE),0)</f>
        <v>0</v>
      </c>
      <c r="K35" s="20">
        <f>IFERROR(VLOOKUP(J35,PointsTable[],2,FALSE),0)</f>
        <v>0</v>
      </c>
      <c r="L35" s="20">
        <f>IFERROR(VLOOKUP(AthListWomen[[#This Row],[CARD]],resres5297[],2,FALSE),0)</f>
        <v>0</v>
      </c>
      <c r="M35" s="20">
        <f>IFERROR(VLOOKUP(L35,PointsTable[],2,FALSE),0)</f>
        <v>0</v>
      </c>
      <c r="N35" s="20">
        <f>IFERROR(VLOOKUP(AthListWomen[[#This Row],[CARD]],resres5096[],2,FALSE),0)</f>
        <v>20</v>
      </c>
      <c r="O35" s="20">
        <f>IFERROR(VLOOKUP(N35,PointsTable[],2,FALSE),0)</f>
        <v>11</v>
      </c>
      <c r="P35" s="19">
        <f>IFERROR(VLOOKUP(AthListWomen[[#This Row],[CARD]],resres5112[],2,FALSE),0)</f>
        <v>24</v>
      </c>
      <c r="Q35" s="20">
        <f>IFERROR(VLOOKUP(P35,PointsTable[],2,FALSE),0)</f>
        <v>7</v>
      </c>
      <c r="R35" s="20">
        <f>IFERROR(VLOOKUP(AthListWomen[[#This Row],[CARD]],resres5113[],2,FALSE),0)</f>
        <v>29</v>
      </c>
      <c r="S35" s="20">
        <f>IFERROR(VLOOKUP(R35,PointsTable[],2,FALSE),0)</f>
        <v>2</v>
      </c>
      <c r="T35" s="28">
        <f>IFERROR(VLOOKUP(AthListWomen[[#This Row],[CARD]],resres5120[],2,FALSE),0)</f>
        <v>28</v>
      </c>
      <c r="U35" s="29">
        <f>IFERROR(VLOOKUP(T35,PointsTable[],2,FALSE),0)</f>
        <v>3</v>
      </c>
      <c r="V35" s="29">
        <f>IFERROR(VLOOKUP(AthListWomen[[#This Row],[CARD]],resres5118[],2,FALSE),0)</f>
        <v>30</v>
      </c>
      <c r="W35" s="29">
        <f>IFERROR(VLOOKUP(V35,PointsTable[],2,FALSE),0)</f>
        <v>1</v>
      </c>
      <c r="X35" s="29">
        <f>IFERROR(VLOOKUP(AthListWomen[[#This Row],[CARD]],resres5119[],2,FALSE),0)</f>
        <v>22</v>
      </c>
      <c r="Y35" s="29">
        <f>IFERROR(VLOOKUP(X35,PointsTable[],2,FALSE),0)</f>
        <v>9</v>
      </c>
      <c r="Z35" s="29">
        <f>IFERROR(VLOOKUP(AthListWomen[[#This Row],[CARD]],resres5121[],2,FALSE),0)</f>
        <v>14</v>
      </c>
      <c r="AA35" s="29">
        <f>IFERROR(VLOOKUP(Z35,PointsTable[],2,FALSE),0)</f>
        <v>18</v>
      </c>
      <c r="AB35" s="29">
        <f>IFERROR(VLOOKUP(AthListWomen[[#This Row],[CARD]],resres5122[],2,FALSE),0)</f>
        <v>0</v>
      </c>
      <c r="AC35" s="30">
        <f>IFERROR(VLOOKUP(AB35,PointsTable[],2,FALSE),0)</f>
        <v>0</v>
      </c>
      <c r="AD35" s="28">
        <f>IFERROR(VLOOKUP(AthListWomen[[#This Row],[CARD]],resres5138[],2,FALSE),0)</f>
        <v>31</v>
      </c>
      <c r="AE35" s="29">
        <f>IFERROR(VLOOKUP(AD35,PointsTable[],2,FALSE),0)</f>
        <v>0</v>
      </c>
      <c r="AF35" s="29">
        <f>IFERROR(VLOOKUP(AthListWomen[[#This Row],[CARD]],resres5139[],2,FALSE),0)</f>
        <v>28</v>
      </c>
      <c r="AG35" s="29">
        <f>IFERROR(VLOOKUP(AF35,PointsTable[],2,FALSE),0)</f>
        <v>3</v>
      </c>
      <c r="AH35" s="29">
        <f>IFERROR(VLOOKUP(AthListWomen[[#This Row],[CARD]],resres5140[],2,FALSE),0)</f>
        <v>15</v>
      </c>
      <c r="AI35" s="30">
        <f>IFERROR(VLOOKUP(AH35,PointsTable[],2,FALSE),0)</f>
        <v>16</v>
      </c>
    </row>
    <row r="36" spans="1:35" ht="18.75" x14ac:dyDescent="0.3">
      <c r="A36" s="18">
        <v>33</v>
      </c>
      <c r="B36" s="18">
        <v>65336</v>
      </c>
      <c r="C36" s="18" t="s">
        <v>489</v>
      </c>
      <c r="D36" s="18" t="s">
        <v>490</v>
      </c>
      <c r="E36" s="18" t="s">
        <v>409</v>
      </c>
      <c r="F36" s="18">
        <v>1999</v>
      </c>
      <c r="G36" s="26">
        <f>SUM(I36,K36,M36,O36,Q36,S36,U36,W36,Y36,AA36,AC36,AE36,AG36,AI36)</f>
        <v>62</v>
      </c>
      <c r="H36" s="19">
        <f>IFERROR(VLOOKUP(AthListWomen[[#This Row],[CARD]],resres5094[],2,FALSE),0)</f>
        <v>39</v>
      </c>
      <c r="I36" s="20">
        <f>IFERROR(VLOOKUP(H36,PointsTable[],2,FALSE),0)</f>
        <v>0</v>
      </c>
      <c r="J36" s="20">
        <f>IFERROR(VLOOKUP(AthListWomen[[#This Row],[CARD]],resres5095[],2,FALSE),0)</f>
        <v>19</v>
      </c>
      <c r="K36" s="20">
        <f>IFERROR(VLOOKUP(J36,PointsTable[],2,FALSE),0)</f>
        <v>12</v>
      </c>
      <c r="L36" s="20">
        <f>IFERROR(VLOOKUP(AthListWomen[[#This Row],[CARD]],resres5297[],2,FALSE),0)</f>
        <v>0</v>
      </c>
      <c r="M36" s="20">
        <f>IFERROR(VLOOKUP(L36,PointsTable[],2,FALSE),0)</f>
        <v>0</v>
      </c>
      <c r="N36" s="20">
        <f>IFERROR(VLOOKUP(AthListWomen[[#This Row],[CARD]],resres5096[],2,FALSE),0)</f>
        <v>27</v>
      </c>
      <c r="O36" s="20">
        <f>IFERROR(VLOOKUP(N36,PointsTable[],2,FALSE),0)</f>
        <v>4</v>
      </c>
      <c r="P36" s="19">
        <f>IFERROR(VLOOKUP(AthListWomen[[#This Row],[CARD]],resres5112[],2,FALSE),0)</f>
        <v>30</v>
      </c>
      <c r="Q36" s="20">
        <f>IFERROR(VLOOKUP(P36,PointsTable[],2,FALSE),0)</f>
        <v>1</v>
      </c>
      <c r="R36" s="20">
        <f>IFERROR(VLOOKUP(AthListWomen[[#This Row],[CARD]],resres5113[],2,FALSE),0)</f>
        <v>26</v>
      </c>
      <c r="S36" s="20">
        <f>IFERROR(VLOOKUP(R36,PointsTable[],2,FALSE),0)</f>
        <v>5</v>
      </c>
      <c r="T36" s="28">
        <f>IFERROR(VLOOKUP(AthListWomen[[#This Row],[CARD]],resres5120[],2,FALSE),0)</f>
        <v>24</v>
      </c>
      <c r="U36" s="29">
        <f>IFERROR(VLOOKUP(T36,PointsTable[],2,FALSE),0)</f>
        <v>7</v>
      </c>
      <c r="V36" s="29">
        <f>IFERROR(VLOOKUP(AthListWomen[[#This Row],[CARD]],resres5118[],2,FALSE),0)</f>
        <v>26</v>
      </c>
      <c r="W36" s="29">
        <f>IFERROR(VLOOKUP(V36,PointsTable[],2,FALSE),0)</f>
        <v>5</v>
      </c>
      <c r="X36" s="29">
        <f>IFERROR(VLOOKUP(AthListWomen[[#This Row],[CARD]],resres5119[],2,FALSE),0)</f>
        <v>21</v>
      </c>
      <c r="Y36" s="29">
        <f>IFERROR(VLOOKUP(X36,PointsTable[],2,FALSE),0)</f>
        <v>10</v>
      </c>
      <c r="Z36" s="29">
        <f>IFERROR(VLOOKUP(AthListWomen[[#This Row],[CARD]],resres5121[],2,FALSE),0)</f>
        <v>0</v>
      </c>
      <c r="AA36" s="29">
        <f>IFERROR(VLOOKUP(Z36,PointsTable[],2,FALSE),0)</f>
        <v>0</v>
      </c>
      <c r="AB36" s="29">
        <f>IFERROR(VLOOKUP(AthListWomen[[#This Row],[CARD]],resres5122[],2,FALSE),0)</f>
        <v>16</v>
      </c>
      <c r="AC36" s="30">
        <f>IFERROR(VLOOKUP(AB36,PointsTable[],2,FALSE),0)</f>
        <v>15</v>
      </c>
      <c r="AD36" s="28">
        <f>IFERROR(VLOOKUP(AthListWomen[[#This Row],[CARD]],resres5138[],2,FALSE),0)</f>
        <v>28</v>
      </c>
      <c r="AE36" s="29">
        <f>IFERROR(VLOOKUP(AD36,PointsTable[],2,FALSE),0)</f>
        <v>3</v>
      </c>
      <c r="AF36" s="29">
        <f>IFERROR(VLOOKUP(AthListWomen[[#This Row],[CARD]],resres5139[],2,FALSE),0)</f>
        <v>0</v>
      </c>
      <c r="AG36" s="29">
        <f>IFERROR(VLOOKUP(AF36,PointsTable[],2,FALSE),0)</f>
        <v>0</v>
      </c>
      <c r="AH36" s="29">
        <f>IFERROR(VLOOKUP(AthListWomen[[#This Row],[CARD]],resres5140[],2,FALSE),0)</f>
        <v>0</v>
      </c>
      <c r="AI36" s="30">
        <f>IFERROR(VLOOKUP(AH36,PointsTable[],2,FALSE),0)</f>
        <v>0</v>
      </c>
    </row>
    <row r="37" spans="1:35" ht="18.75" x14ac:dyDescent="0.3">
      <c r="A37" s="18">
        <v>34</v>
      </c>
      <c r="B37" s="18">
        <v>66954</v>
      </c>
      <c r="C37" s="18" t="s">
        <v>421</v>
      </c>
      <c r="D37" s="18" t="s">
        <v>422</v>
      </c>
      <c r="E37" s="18" t="s">
        <v>232</v>
      </c>
      <c r="F37" s="18">
        <v>2000</v>
      </c>
      <c r="G37" s="26">
        <f>SUM(I37,K37,M37,O37,Q37,S37,U37,W37,Y37,AA37,AC37,AE37,AG37,AI37)</f>
        <v>55</v>
      </c>
      <c r="H37" s="19">
        <f>IFERROR(VLOOKUP(AthListWomen[[#This Row],[CARD]],resres5094[],2,FALSE),0)</f>
        <v>33</v>
      </c>
      <c r="I37" s="20">
        <f>IFERROR(VLOOKUP(H37,PointsTable[],2,FALSE),0)</f>
        <v>0</v>
      </c>
      <c r="J37" s="20">
        <f>IFERROR(VLOOKUP(AthListWomen[[#This Row],[CARD]],resres5095[],2,FALSE),0)</f>
        <v>21</v>
      </c>
      <c r="K37" s="20">
        <f>IFERROR(VLOOKUP(J37,PointsTable[],2,FALSE),0)</f>
        <v>10</v>
      </c>
      <c r="L37" s="20">
        <f>IFERROR(VLOOKUP(AthListWomen[[#This Row],[CARD]],resres5297[],2,FALSE),0)</f>
        <v>28</v>
      </c>
      <c r="M37" s="20">
        <f>IFERROR(VLOOKUP(L37,PointsTable[],2,FALSE),0)</f>
        <v>3</v>
      </c>
      <c r="N37" s="20">
        <f>IFERROR(VLOOKUP(AthListWomen[[#This Row],[CARD]],resres5096[],2,FALSE),0)</f>
        <v>29</v>
      </c>
      <c r="O37" s="20">
        <f>IFERROR(VLOOKUP(N37,PointsTable[],2,FALSE),0)</f>
        <v>2</v>
      </c>
      <c r="P37" s="19">
        <f>IFERROR(VLOOKUP(AthListWomen[[#This Row],[CARD]],resres5112[],2,FALSE),0)</f>
        <v>31</v>
      </c>
      <c r="Q37" s="20">
        <f>IFERROR(VLOOKUP(P37,PointsTable[],2,FALSE),0)</f>
        <v>0</v>
      </c>
      <c r="R37" s="20">
        <f>IFERROR(VLOOKUP(AthListWomen[[#This Row],[CARD]],resres5113[],2,FALSE),0)</f>
        <v>30</v>
      </c>
      <c r="S37" s="20">
        <f>IFERROR(VLOOKUP(R37,PointsTable[],2,FALSE),0)</f>
        <v>1</v>
      </c>
      <c r="T37" s="28">
        <f>IFERROR(VLOOKUP(AthListWomen[[#This Row],[CARD]],resres5120[],2,FALSE),0)</f>
        <v>0</v>
      </c>
      <c r="U37" s="29">
        <f>IFERROR(VLOOKUP(T37,PointsTable[],2,FALSE),0)</f>
        <v>0</v>
      </c>
      <c r="V37" s="29">
        <f>IFERROR(VLOOKUP(AthListWomen[[#This Row],[CARD]],resres5118[],2,FALSE),0)</f>
        <v>36</v>
      </c>
      <c r="W37" s="29">
        <f>IFERROR(VLOOKUP(V37,PointsTable[],2,FALSE),0)</f>
        <v>0</v>
      </c>
      <c r="X37" s="29">
        <f>IFERROR(VLOOKUP(AthListWomen[[#This Row],[CARD]],resres5119[],2,FALSE),0)</f>
        <v>36</v>
      </c>
      <c r="Y37" s="29">
        <f>IFERROR(VLOOKUP(X37,PointsTable[],2,FALSE),0)</f>
        <v>0</v>
      </c>
      <c r="Z37" s="29">
        <f>IFERROR(VLOOKUP(AthListWomen[[#This Row],[CARD]],resres5121[],2,FALSE),0)</f>
        <v>24</v>
      </c>
      <c r="AA37" s="29">
        <f>IFERROR(VLOOKUP(Z37,PointsTable[],2,FALSE),0)</f>
        <v>7</v>
      </c>
      <c r="AB37" s="29">
        <f>IFERROR(VLOOKUP(AthListWomen[[#This Row],[CARD]],resres5122[],2,FALSE),0)</f>
        <v>18</v>
      </c>
      <c r="AC37" s="30">
        <f>IFERROR(VLOOKUP(AB37,PointsTable[],2,FALSE),0)</f>
        <v>13</v>
      </c>
      <c r="AD37" s="28">
        <f>IFERROR(VLOOKUP(AthListWomen[[#This Row],[CARD]],resres5138[],2,FALSE),0)</f>
        <v>26</v>
      </c>
      <c r="AE37" s="29">
        <f>IFERROR(VLOOKUP(AD37,PointsTable[],2,FALSE),0)</f>
        <v>5</v>
      </c>
      <c r="AF37" s="29">
        <f>IFERROR(VLOOKUP(AthListWomen[[#This Row],[CARD]],resres5139[],2,FALSE),0)</f>
        <v>0</v>
      </c>
      <c r="AG37" s="29">
        <f>IFERROR(VLOOKUP(AF37,PointsTable[],2,FALSE),0)</f>
        <v>0</v>
      </c>
      <c r="AH37" s="29">
        <f>IFERROR(VLOOKUP(AthListWomen[[#This Row],[CARD]],resres5140[],2,FALSE),0)</f>
        <v>17</v>
      </c>
      <c r="AI37" s="30">
        <f>IFERROR(VLOOKUP(AH37,PointsTable[],2,FALSE),0)</f>
        <v>14</v>
      </c>
    </row>
    <row r="38" spans="1:35" ht="18.75" x14ac:dyDescent="0.3">
      <c r="A38" s="18">
        <v>35</v>
      </c>
      <c r="B38" s="18">
        <v>67228</v>
      </c>
      <c r="C38" s="18" t="s">
        <v>536</v>
      </c>
      <c r="D38" s="18" t="s">
        <v>537</v>
      </c>
      <c r="E38" s="18" t="s">
        <v>208</v>
      </c>
      <c r="F38" s="18">
        <v>2000</v>
      </c>
      <c r="G38" s="26">
        <f>SUM(I38,K38,M38,O38,Q38,S38,U38,W38,Y38,AA38,AC38,AE38,AG38,AI38)</f>
        <v>50</v>
      </c>
      <c r="H38" s="19">
        <f>IFERROR(VLOOKUP(AthListWomen[[#This Row],[CARD]],resres5094[],2,FALSE),0)</f>
        <v>27</v>
      </c>
      <c r="I38" s="20">
        <f>IFERROR(VLOOKUP(H38,PointsTable[],2,FALSE),0)</f>
        <v>4</v>
      </c>
      <c r="J38" s="20">
        <f>IFERROR(VLOOKUP(AthListWomen[[#This Row],[CARD]],resres5095[],2,FALSE),0)</f>
        <v>24</v>
      </c>
      <c r="K38" s="20">
        <f>IFERROR(VLOOKUP(J38,PointsTable[],2,FALSE),0)</f>
        <v>7</v>
      </c>
      <c r="L38" s="20">
        <f>IFERROR(VLOOKUP(AthListWomen[[#This Row],[CARD]],resres5297[],2,FALSE),0)</f>
        <v>0</v>
      </c>
      <c r="M38" s="20">
        <f>IFERROR(VLOOKUP(L38,PointsTable[],2,FALSE),0)</f>
        <v>0</v>
      </c>
      <c r="N38" s="20">
        <f>IFERROR(VLOOKUP(AthListWomen[[#This Row],[CARD]],resres5096[],2,FALSE),0)</f>
        <v>31</v>
      </c>
      <c r="O38" s="20">
        <f>IFERROR(VLOOKUP(N38,PointsTable[],2,FALSE),0)</f>
        <v>0</v>
      </c>
      <c r="P38" s="19">
        <f>IFERROR(VLOOKUP(AthListWomen[[#This Row],[CARD]],resres5112[],2,FALSE),0)</f>
        <v>26</v>
      </c>
      <c r="Q38" s="20">
        <f>IFERROR(VLOOKUP(P38,PointsTable[],2,FALSE),0)</f>
        <v>5</v>
      </c>
      <c r="R38" s="20">
        <f>IFERROR(VLOOKUP(AthListWomen[[#This Row],[CARD]],resres5113[],2,FALSE),0)</f>
        <v>34</v>
      </c>
      <c r="S38" s="20">
        <f>IFERROR(VLOOKUP(R38,PointsTable[],2,FALSE),0)</f>
        <v>0</v>
      </c>
      <c r="T38" s="28">
        <f>IFERROR(VLOOKUP(AthListWomen[[#This Row],[CARD]],resres5120[],2,FALSE),0)</f>
        <v>36</v>
      </c>
      <c r="U38" s="29">
        <f>IFERROR(VLOOKUP(T38,PointsTable[],2,FALSE),0)</f>
        <v>0</v>
      </c>
      <c r="V38" s="29">
        <f>IFERROR(VLOOKUP(AthListWomen[[#This Row],[CARD]],resres5118[],2,FALSE),0)</f>
        <v>34</v>
      </c>
      <c r="W38" s="29">
        <f>IFERROR(VLOOKUP(V38,PointsTable[],2,FALSE),0)</f>
        <v>0</v>
      </c>
      <c r="X38" s="29">
        <f>IFERROR(VLOOKUP(AthListWomen[[#This Row],[CARD]],resres5119[],2,FALSE),0)</f>
        <v>34</v>
      </c>
      <c r="Y38" s="29">
        <f>IFERROR(VLOOKUP(X38,PointsTable[],2,FALSE),0)</f>
        <v>0</v>
      </c>
      <c r="Z38" s="29">
        <f>IFERROR(VLOOKUP(AthListWomen[[#This Row],[CARD]],resres5121[],2,FALSE),0)</f>
        <v>32</v>
      </c>
      <c r="AA38" s="29">
        <f>IFERROR(VLOOKUP(Z38,PointsTable[],2,FALSE),0)</f>
        <v>0</v>
      </c>
      <c r="AB38" s="29">
        <f>IFERROR(VLOOKUP(AthListWomen[[#This Row],[CARD]],resres5122[],2,FALSE),0)</f>
        <v>0</v>
      </c>
      <c r="AC38" s="30">
        <f>IFERROR(VLOOKUP(AB38,PointsTable[],2,FALSE),0)</f>
        <v>0</v>
      </c>
      <c r="AD38" s="28">
        <f>IFERROR(VLOOKUP(AthListWomen[[#This Row],[CARD]],resres5138[],2,FALSE),0)</f>
        <v>19</v>
      </c>
      <c r="AE38" s="29">
        <f>IFERROR(VLOOKUP(AD38,PointsTable[],2,FALSE),0)</f>
        <v>12</v>
      </c>
      <c r="AF38" s="29">
        <f>IFERROR(VLOOKUP(AthListWomen[[#This Row],[CARD]],resres5139[],2,FALSE),0)</f>
        <v>24</v>
      </c>
      <c r="AG38" s="29">
        <f>IFERROR(VLOOKUP(AF38,PointsTable[],2,FALSE),0)</f>
        <v>7</v>
      </c>
      <c r="AH38" s="29">
        <f>IFERROR(VLOOKUP(AthListWomen[[#This Row],[CARD]],resres5140[],2,FALSE),0)</f>
        <v>16</v>
      </c>
      <c r="AI38" s="30">
        <f>IFERROR(VLOOKUP(AH38,PointsTable[],2,FALSE),0)</f>
        <v>15</v>
      </c>
    </row>
    <row r="39" spans="1:35" ht="18.75" x14ac:dyDescent="0.3">
      <c r="A39" s="18">
        <v>36</v>
      </c>
      <c r="B39" s="18">
        <v>65043</v>
      </c>
      <c r="C39" s="18" t="s">
        <v>423</v>
      </c>
      <c r="D39" s="18" t="s">
        <v>424</v>
      </c>
      <c r="E39" s="18" t="s">
        <v>409</v>
      </c>
      <c r="F39" s="18">
        <v>1999</v>
      </c>
      <c r="G39" s="26">
        <f>SUM(I39,K39,M39,O39,Q39,S39,U39,W39,Y39,AA39,AC39,AE39,AG39,AI39)</f>
        <v>45</v>
      </c>
      <c r="H39" s="19">
        <f>IFERROR(VLOOKUP(AthListWomen[[#This Row],[CARD]],resres5094[],2,FALSE),0)</f>
        <v>29</v>
      </c>
      <c r="I39" s="20">
        <f>IFERROR(VLOOKUP(H39,PointsTable[],2,FALSE),0)</f>
        <v>2</v>
      </c>
      <c r="J39" s="20">
        <f>IFERROR(VLOOKUP(AthListWomen[[#This Row],[CARD]],resres5095[],2,FALSE),0)</f>
        <v>0</v>
      </c>
      <c r="K39" s="20">
        <f>IFERROR(VLOOKUP(J39,PointsTable[],2,FALSE),0)</f>
        <v>0</v>
      </c>
      <c r="L39" s="20">
        <f>IFERROR(VLOOKUP(AthListWomen[[#This Row],[CARD]],resres5297[],2,FALSE),0)</f>
        <v>0</v>
      </c>
      <c r="M39" s="20">
        <f>IFERROR(VLOOKUP(L39,PointsTable[],2,FALSE),0)</f>
        <v>0</v>
      </c>
      <c r="N39" s="20">
        <f>IFERROR(VLOOKUP(AthListWomen[[#This Row],[CARD]],resres5096[],2,FALSE),0)</f>
        <v>28</v>
      </c>
      <c r="O39" s="20">
        <f>IFERROR(VLOOKUP(N39,PointsTable[],2,FALSE),0)</f>
        <v>3</v>
      </c>
      <c r="P39" s="19">
        <f>IFERROR(VLOOKUP(AthListWomen[[#This Row],[CARD]],resres5112[],2,FALSE),0)</f>
        <v>27</v>
      </c>
      <c r="Q39" s="20">
        <f>IFERROR(VLOOKUP(P39,PointsTable[],2,FALSE),0)</f>
        <v>4</v>
      </c>
      <c r="R39" s="20">
        <f>IFERROR(VLOOKUP(AthListWomen[[#This Row],[CARD]],resres5113[],2,FALSE),0)</f>
        <v>28</v>
      </c>
      <c r="S39" s="20">
        <f>IFERROR(VLOOKUP(R39,PointsTable[],2,FALSE),0)</f>
        <v>3</v>
      </c>
      <c r="T39" s="28">
        <f>IFERROR(VLOOKUP(AthListWomen[[#This Row],[CARD]],resres5120[],2,FALSE),0)</f>
        <v>27</v>
      </c>
      <c r="U39" s="29">
        <f>IFERROR(VLOOKUP(T39,PointsTable[],2,FALSE),0)</f>
        <v>4</v>
      </c>
      <c r="V39" s="29">
        <f>IFERROR(VLOOKUP(AthListWomen[[#This Row],[CARD]],resres5118[],2,FALSE),0)</f>
        <v>31</v>
      </c>
      <c r="W39" s="29">
        <f>IFERROR(VLOOKUP(V39,PointsTable[],2,FALSE),0)</f>
        <v>0</v>
      </c>
      <c r="X39" s="29">
        <f>IFERROR(VLOOKUP(AthListWomen[[#This Row],[CARD]],resres5119[],2,FALSE),0)</f>
        <v>23</v>
      </c>
      <c r="Y39" s="29">
        <f>IFERROR(VLOOKUP(X39,PointsTable[],2,FALSE),0)</f>
        <v>8</v>
      </c>
      <c r="Z39" s="29">
        <f>IFERROR(VLOOKUP(AthListWomen[[#This Row],[CARD]],resres5121[],2,FALSE),0)</f>
        <v>20</v>
      </c>
      <c r="AA39" s="29">
        <f>IFERROR(VLOOKUP(Z39,PointsTable[],2,FALSE),0)</f>
        <v>11</v>
      </c>
      <c r="AB39" s="29">
        <f>IFERROR(VLOOKUP(AthListWomen[[#This Row],[CARD]],resres5122[],2,FALSE),0)</f>
        <v>0</v>
      </c>
      <c r="AC39" s="30">
        <f>IFERROR(VLOOKUP(AB39,PointsTable[],2,FALSE),0)</f>
        <v>0</v>
      </c>
      <c r="AD39" s="28">
        <f>IFERROR(VLOOKUP(AthListWomen[[#This Row],[CARD]],resres5138[],2,FALSE),0)</f>
        <v>25</v>
      </c>
      <c r="AE39" s="29">
        <f>IFERROR(VLOOKUP(AD39,PointsTable[],2,FALSE),0)</f>
        <v>6</v>
      </c>
      <c r="AF39" s="29">
        <f>IFERROR(VLOOKUP(AthListWomen[[#This Row],[CARD]],resres5139[],2,FALSE),0)</f>
        <v>27</v>
      </c>
      <c r="AG39" s="29">
        <f>IFERROR(VLOOKUP(AF39,PointsTable[],2,FALSE),0)</f>
        <v>4</v>
      </c>
      <c r="AH39" s="29">
        <f>IFERROR(VLOOKUP(AthListWomen[[#This Row],[CARD]],resres5140[],2,FALSE),0)</f>
        <v>0</v>
      </c>
      <c r="AI39" s="30">
        <f>IFERROR(VLOOKUP(AH39,PointsTable[],2,FALSE),0)</f>
        <v>0</v>
      </c>
    </row>
    <row r="40" spans="1:35" ht="18.75" x14ac:dyDescent="0.3">
      <c r="A40" s="18">
        <v>37</v>
      </c>
      <c r="B40" s="18">
        <v>78054</v>
      </c>
      <c r="C40" s="18" t="s">
        <v>529</v>
      </c>
      <c r="D40" s="18" t="s">
        <v>530</v>
      </c>
      <c r="E40" s="18" t="s">
        <v>232</v>
      </c>
      <c r="F40" s="18">
        <v>1999</v>
      </c>
      <c r="G40" s="26">
        <f>SUM(I40,K40,M40,O40,Q40,S40,U40,W40,Y40,AA40,AC40,AE40,AG40,AI40)</f>
        <v>44</v>
      </c>
      <c r="H40" s="19">
        <f>IFERROR(VLOOKUP(AthListWomen[[#This Row],[CARD]],resres5094[],2,FALSE),0)</f>
        <v>0</v>
      </c>
      <c r="I40" s="20">
        <f>IFERROR(VLOOKUP(H40,PointsTable[],2,FALSE),0)</f>
        <v>0</v>
      </c>
      <c r="J40" s="20">
        <f>IFERROR(VLOOKUP(AthListWomen[[#This Row],[CARD]],resres5095[],2,FALSE),0)</f>
        <v>0</v>
      </c>
      <c r="K40" s="20">
        <f>IFERROR(VLOOKUP(J40,PointsTable[],2,FALSE),0)</f>
        <v>0</v>
      </c>
      <c r="L40" s="20">
        <f>IFERROR(VLOOKUP(AthListWomen[[#This Row],[CARD]],resres5297[],2,FALSE),0)</f>
        <v>0</v>
      </c>
      <c r="M40" s="20">
        <f>IFERROR(VLOOKUP(L40,PointsTable[],2,FALSE),0)</f>
        <v>0</v>
      </c>
      <c r="N40" s="20">
        <f>IFERROR(VLOOKUP(AthListWomen[[#This Row],[CARD]],resres5096[],2,FALSE),0)</f>
        <v>0</v>
      </c>
      <c r="O40" s="20">
        <f>IFERROR(VLOOKUP(N40,PointsTable[],2,FALSE),0)</f>
        <v>0</v>
      </c>
      <c r="P40" s="19">
        <f>IFERROR(VLOOKUP(AthListWomen[[#This Row],[CARD]],resres5112[],2,FALSE),0)</f>
        <v>33</v>
      </c>
      <c r="Q40" s="20">
        <f>IFERROR(VLOOKUP(P40,PointsTable[],2,FALSE),0)</f>
        <v>0</v>
      </c>
      <c r="R40" s="20">
        <f>IFERROR(VLOOKUP(AthListWomen[[#This Row],[CARD]],resres5113[],2,FALSE),0)</f>
        <v>32</v>
      </c>
      <c r="S40" s="20">
        <f>IFERROR(VLOOKUP(R40,PointsTable[],2,FALSE),0)</f>
        <v>0</v>
      </c>
      <c r="T40" s="28">
        <f>IFERROR(VLOOKUP(AthListWomen[[#This Row],[CARD]],resres5120[],2,FALSE),0)</f>
        <v>20</v>
      </c>
      <c r="U40" s="29">
        <f>IFERROR(VLOOKUP(T40,PointsTable[],2,FALSE),0)</f>
        <v>11</v>
      </c>
      <c r="V40" s="29">
        <f>IFERROR(VLOOKUP(AthListWomen[[#This Row],[CARD]],resres5118[],2,FALSE),0)</f>
        <v>14</v>
      </c>
      <c r="W40" s="29">
        <f>IFERROR(VLOOKUP(V40,PointsTable[],2,FALSE),0)</f>
        <v>18</v>
      </c>
      <c r="X40" s="29">
        <f>IFERROR(VLOOKUP(AthListWomen[[#This Row],[CARD]],resres5119[],2,FALSE),0)</f>
        <v>0</v>
      </c>
      <c r="Y40" s="29">
        <f>IFERROR(VLOOKUP(X40,PointsTable[],2,FALSE),0)</f>
        <v>0</v>
      </c>
      <c r="Z40" s="29">
        <f>IFERROR(VLOOKUP(AthListWomen[[#This Row],[CARD]],resres5121[],2,FALSE),0)</f>
        <v>22</v>
      </c>
      <c r="AA40" s="29">
        <f>IFERROR(VLOOKUP(Z40,PointsTable[],2,FALSE),0)</f>
        <v>9</v>
      </c>
      <c r="AB40" s="29">
        <f>IFERROR(VLOOKUP(AthListWomen[[#This Row],[CARD]],resres5122[],2,FALSE),0)</f>
        <v>0</v>
      </c>
      <c r="AC40" s="30">
        <f>IFERROR(VLOOKUP(AB40,PointsTable[],2,FALSE),0)</f>
        <v>0</v>
      </c>
      <c r="AD40" s="28">
        <f>IFERROR(VLOOKUP(AthListWomen[[#This Row],[CARD]],resres5138[],2,FALSE),0)</f>
        <v>33</v>
      </c>
      <c r="AE40" s="29">
        <f>IFERROR(VLOOKUP(AD40,PointsTable[],2,FALSE),0)</f>
        <v>0</v>
      </c>
      <c r="AF40" s="29">
        <f>IFERROR(VLOOKUP(AthListWomen[[#This Row],[CARD]],resres5139[],2,FALSE),0)</f>
        <v>25</v>
      </c>
      <c r="AG40" s="29">
        <f>IFERROR(VLOOKUP(AF40,PointsTable[],2,FALSE),0)</f>
        <v>6</v>
      </c>
      <c r="AH40" s="29">
        <f>IFERROR(VLOOKUP(AthListWomen[[#This Row],[CARD]],resres5140[],2,FALSE),0)</f>
        <v>0</v>
      </c>
      <c r="AI40" s="30">
        <f>IFERROR(VLOOKUP(AH40,PointsTable[],2,FALSE),0)</f>
        <v>0</v>
      </c>
    </row>
    <row r="41" spans="1:35" ht="18.75" x14ac:dyDescent="0.3">
      <c r="A41" s="18">
        <v>38</v>
      </c>
      <c r="B41" s="18">
        <v>65855</v>
      </c>
      <c r="C41" s="18" t="s">
        <v>436</v>
      </c>
      <c r="D41" s="18" t="s">
        <v>437</v>
      </c>
      <c r="E41" s="18" t="s">
        <v>249</v>
      </c>
      <c r="F41" s="18">
        <v>1999</v>
      </c>
      <c r="G41" s="26">
        <f>SUM(I41,K41,M41,O41,Q41,S41,U41,W41,Y41,AA41,AC41,AE41,AG41,AI41)</f>
        <v>39</v>
      </c>
      <c r="H41" s="19">
        <f>IFERROR(VLOOKUP(AthListWomen[[#This Row],[CARD]],resres5094[],2,FALSE),0)</f>
        <v>0</v>
      </c>
      <c r="I41" s="20">
        <f>IFERROR(VLOOKUP(H41,PointsTable[],2,FALSE),0)</f>
        <v>0</v>
      </c>
      <c r="J41" s="20">
        <f>IFERROR(VLOOKUP(AthListWomen[[#This Row],[CARD]],resres5095[],2,FALSE),0)</f>
        <v>17</v>
      </c>
      <c r="K41" s="20">
        <f>IFERROR(VLOOKUP(J41,PointsTable[],2,FALSE),0)</f>
        <v>14</v>
      </c>
      <c r="L41" s="20">
        <f>IFERROR(VLOOKUP(AthListWomen[[#This Row],[CARD]],resres5297[],2,FALSE),0)</f>
        <v>23</v>
      </c>
      <c r="M41" s="20">
        <f>IFERROR(VLOOKUP(L41,PointsTable[],2,FALSE),0)</f>
        <v>8</v>
      </c>
      <c r="N41" s="20">
        <f>IFERROR(VLOOKUP(AthListWomen[[#This Row],[CARD]],resres5096[],2,FALSE),0)</f>
        <v>0</v>
      </c>
      <c r="O41" s="20">
        <f>IFERROR(VLOOKUP(N41,PointsTable[],2,FALSE),0)</f>
        <v>0</v>
      </c>
      <c r="P41" s="19">
        <f>IFERROR(VLOOKUP(AthListWomen[[#This Row],[CARD]],resres5112[],2,FALSE),0)</f>
        <v>29</v>
      </c>
      <c r="Q41" s="20">
        <f>IFERROR(VLOOKUP(P41,PointsTable[],2,FALSE),0)</f>
        <v>2</v>
      </c>
      <c r="R41" s="20">
        <f>IFERROR(VLOOKUP(AthListWomen[[#This Row],[CARD]],resres5113[],2,FALSE),0)</f>
        <v>33</v>
      </c>
      <c r="S41" s="20">
        <f>IFERROR(VLOOKUP(R41,PointsTable[],2,FALSE),0)</f>
        <v>0</v>
      </c>
      <c r="T41" s="28">
        <f>IFERROR(VLOOKUP(AthListWomen[[#This Row],[CARD]],resres5120[],2,FALSE),0)</f>
        <v>32</v>
      </c>
      <c r="U41" s="29">
        <f>IFERROR(VLOOKUP(T41,PointsTable[],2,FALSE),0)</f>
        <v>0</v>
      </c>
      <c r="V41" s="29">
        <f>IFERROR(VLOOKUP(AthListWomen[[#This Row],[CARD]],resres5118[],2,FALSE),0)</f>
        <v>41</v>
      </c>
      <c r="W41" s="29">
        <f>IFERROR(VLOOKUP(V41,PointsTable[],2,FALSE),0)</f>
        <v>0</v>
      </c>
      <c r="X41" s="29">
        <f>IFERROR(VLOOKUP(AthListWomen[[#This Row],[CARD]],resres5119[],2,FALSE),0)</f>
        <v>28</v>
      </c>
      <c r="Y41" s="29">
        <f>IFERROR(VLOOKUP(X41,PointsTable[],2,FALSE),0)</f>
        <v>3</v>
      </c>
      <c r="Z41" s="29">
        <f>IFERROR(VLOOKUP(AthListWomen[[#This Row],[CARD]],resres5121[],2,FALSE),0)</f>
        <v>33</v>
      </c>
      <c r="AA41" s="29">
        <f>IFERROR(VLOOKUP(Z41,PointsTable[],2,FALSE),0)</f>
        <v>0</v>
      </c>
      <c r="AB41" s="29">
        <f>IFERROR(VLOOKUP(AthListWomen[[#This Row],[CARD]],resres5122[],2,FALSE),0)</f>
        <v>0</v>
      </c>
      <c r="AC41" s="30">
        <f>IFERROR(VLOOKUP(AB41,PointsTable[],2,FALSE),0)</f>
        <v>0</v>
      </c>
      <c r="AD41" s="28">
        <f>IFERROR(VLOOKUP(AthListWomen[[#This Row],[CARD]],resres5138[],2,FALSE),0)</f>
        <v>0</v>
      </c>
      <c r="AE41" s="29">
        <f>IFERROR(VLOOKUP(AD41,PointsTable[],2,FALSE),0)</f>
        <v>0</v>
      </c>
      <c r="AF41" s="29">
        <f>IFERROR(VLOOKUP(AthListWomen[[#This Row],[CARD]],resres5139[],2,FALSE),0)</f>
        <v>0</v>
      </c>
      <c r="AG41" s="29">
        <f>IFERROR(VLOOKUP(AF41,PointsTable[],2,FALSE),0)</f>
        <v>0</v>
      </c>
      <c r="AH41" s="29">
        <f>IFERROR(VLOOKUP(AthListWomen[[#This Row],[CARD]],resres5140[],2,FALSE),0)</f>
        <v>19</v>
      </c>
      <c r="AI41" s="30">
        <f>IFERROR(VLOOKUP(AH41,PointsTable[],2,FALSE),0)</f>
        <v>12</v>
      </c>
    </row>
    <row r="42" spans="1:35" ht="18.75" x14ac:dyDescent="0.3">
      <c r="A42" s="18">
        <v>39</v>
      </c>
      <c r="B42" s="18">
        <v>70993</v>
      </c>
      <c r="C42" s="18" t="s">
        <v>480</v>
      </c>
      <c r="D42" s="18" t="s">
        <v>481</v>
      </c>
      <c r="E42" s="18" t="s">
        <v>222</v>
      </c>
      <c r="F42" s="18">
        <v>2000</v>
      </c>
      <c r="G42" s="26">
        <f>SUM(I42,K42,M42,O42,Q42,S42,U42,W42,Y42,AA42,AC42,AE42,AG42,AI42)</f>
        <v>34</v>
      </c>
      <c r="H42" s="19">
        <f>IFERROR(VLOOKUP(AthListWomen[[#This Row],[CARD]],resres5094[],2,FALSE),0)</f>
        <v>40</v>
      </c>
      <c r="I42" s="20">
        <f>IFERROR(VLOOKUP(H42,PointsTable[],2,FALSE),0)</f>
        <v>0</v>
      </c>
      <c r="J42" s="20">
        <f>IFERROR(VLOOKUP(AthListWomen[[#This Row],[CARD]],resres5095[],2,FALSE),0)</f>
        <v>25</v>
      </c>
      <c r="K42" s="20">
        <f>IFERROR(VLOOKUP(J42,PointsTable[],2,FALSE),0)</f>
        <v>6</v>
      </c>
      <c r="L42" s="20">
        <f>IFERROR(VLOOKUP(AthListWomen[[#This Row],[CARD]],resres5297[],2,FALSE),0)</f>
        <v>26</v>
      </c>
      <c r="M42" s="20">
        <f>IFERROR(VLOOKUP(L42,PointsTable[],2,FALSE),0)</f>
        <v>5</v>
      </c>
      <c r="N42" s="20">
        <f>IFERROR(VLOOKUP(AthListWomen[[#This Row],[CARD]],resres5096[],2,FALSE),0)</f>
        <v>34</v>
      </c>
      <c r="O42" s="20">
        <f>IFERROR(VLOOKUP(N42,PointsTable[],2,FALSE),0)</f>
        <v>0</v>
      </c>
      <c r="P42" s="19">
        <f>IFERROR(VLOOKUP(AthListWomen[[#This Row],[CARD]],resres5112[],2,FALSE),0)</f>
        <v>38</v>
      </c>
      <c r="Q42" s="20">
        <f>IFERROR(VLOOKUP(P42,PointsTable[],2,FALSE),0)</f>
        <v>0</v>
      </c>
      <c r="R42" s="20">
        <f>IFERROR(VLOOKUP(AthListWomen[[#This Row],[CARD]],resres5113[],2,FALSE),0)</f>
        <v>43</v>
      </c>
      <c r="S42" s="20">
        <f>IFERROR(VLOOKUP(R42,PointsTable[],2,FALSE),0)</f>
        <v>0</v>
      </c>
      <c r="T42" s="28">
        <f>IFERROR(VLOOKUP(AthListWomen[[#This Row],[CARD]],resres5120[],2,FALSE),0)</f>
        <v>0</v>
      </c>
      <c r="U42" s="29">
        <f>IFERROR(VLOOKUP(T42,PointsTable[],2,FALSE),0)</f>
        <v>0</v>
      </c>
      <c r="V42" s="29">
        <f>IFERROR(VLOOKUP(AthListWomen[[#This Row],[CARD]],resres5118[],2,FALSE),0)</f>
        <v>45</v>
      </c>
      <c r="W42" s="29">
        <f>IFERROR(VLOOKUP(V42,PointsTable[],2,FALSE),0)</f>
        <v>0</v>
      </c>
      <c r="X42" s="29">
        <f>IFERROR(VLOOKUP(AthListWomen[[#This Row],[CARD]],resres5119[],2,FALSE),0)</f>
        <v>39</v>
      </c>
      <c r="Y42" s="29">
        <f>IFERROR(VLOOKUP(X42,PointsTable[],2,FALSE),0)</f>
        <v>0</v>
      </c>
      <c r="Z42" s="29">
        <f>IFERROR(VLOOKUP(AthListWomen[[#This Row],[CARD]],resres5121[],2,FALSE),0)</f>
        <v>35</v>
      </c>
      <c r="AA42" s="29">
        <f>IFERROR(VLOOKUP(Z42,PointsTable[],2,FALSE),0)</f>
        <v>0</v>
      </c>
      <c r="AB42" s="29">
        <f>IFERROR(VLOOKUP(AthListWomen[[#This Row],[CARD]],resres5122[],2,FALSE),0)</f>
        <v>21</v>
      </c>
      <c r="AC42" s="30">
        <f>IFERROR(VLOOKUP(AB42,PointsTable[],2,FALSE),0)</f>
        <v>10</v>
      </c>
      <c r="AD42" s="28">
        <f>IFERROR(VLOOKUP(AthListWomen[[#This Row],[CARD]],resres5138[],2,FALSE),0)</f>
        <v>42</v>
      </c>
      <c r="AE42" s="29">
        <f>IFERROR(VLOOKUP(AD42,PointsTable[],2,FALSE),0)</f>
        <v>0</v>
      </c>
      <c r="AF42" s="29">
        <f>IFERROR(VLOOKUP(AthListWomen[[#This Row],[CARD]],resres5139[],2,FALSE),0)</f>
        <v>37</v>
      </c>
      <c r="AG42" s="29">
        <f>IFERROR(VLOOKUP(AF42,PointsTable[],2,FALSE),0)</f>
        <v>0</v>
      </c>
      <c r="AH42" s="29">
        <f>IFERROR(VLOOKUP(AthListWomen[[#This Row],[CARD]],resres5140[],2,FALSE),0)</f>
        <v>18</v>
      </c>
      <c r="AI42" s="30">
        <f>IFERROR(VLOOKUP(AH42,PointsTable[],2,FALSE),0)</f>
        <v>13</v>
      </c>
    </row>
    <row r="43" spans="1:35" ht="18.75" x14ac:dyDescent="0.3">
      <c r="A43" s="18">
        <v>40</v>
      </c>
      <c r="B43" s="18">
        <v>65072</v>
      </c>
      <c r="C43" s="18" t="s">
        <v>429</v>
      </c>
      <c r="D43" s="18" t="s">
        <v>430</v>
      </c>
      <c r="E43" s="18" t="s">
        <v>199</v>
      </c>
      <c r="F43" s="18">
        <v>2000</v>
      </c>
      <c r="G43" s="26">
        <f>SUM(I43,K43,M43,O43,Q43,S43,U43,W43,Y43,AA43,AC43,AE43,AG43,AI43)</f>
        <v>29</v>
      </c>
      <c r="H43" s="19">
        <f>IFERROR(VLOOKUP(AthListWomen[[#This Row],[CARD]],resres5094[],2,FALSE),0)</f>
        <v>37</v>
      </c>
      <c r="I43" s="20">
        <f>IFERROR(VLOOKUP(H43,PointsTable[],2,FALSE),0)</f>
        <v>0</v>
      </c>
      <c r="J43" s="20">
        <f>IFERROR(VLOOKUP(AthListWomen[[#This Row],[CARD]],resres5095[],2,FALSE),0)</f>
        <v>26</v>
      </c>
      <c r="K43" s="20">
        <f>IFERROR(VLOOKUP(J43,PointsTable[],2,FALSE),0)</f>
        <v>5</v>
      </c>
      <c r="L43" s="20">
        <f>IFERROR(VLOOKUP(AthListWomen[[#This Row],[CARD]],resres5297[],2,FALSE),0)</f>
        <v>31</v>
      </c>
      <c r="M43" s="20">
        <f>IFERROR(VLOOKUP(L43,PointsTable[],2,FALSE),0)</f>
        <v>0</v>
      </c>
      <c r="N43" s="20">
        <f>IFERROR(VLOOKUP(AthListWomen[[#This Row],[CARD]],resres5096[],2,FALSE),0)</f>
        <v>32</v>
      </c>
      <c r="O43" s="20">
        <f>IFERROR(VLOOKUP(N43,PointsTable[],2,FALSE),0)</f>
        <v>0</v>
      </c>
      <c r="P43" s="19">
        <f>IFERROR(VLOOKUP(AthListWomen[[#This Row],[CARD]],resres5112[],2,FALSE),0)</f>
        <v>35</v>
      </c>
      <c r="Q43" s="20">
        <f>IFERROR(VLOOKUP(P43,PointsTable[],2,FALSE),0)</f>
        <v>0</v>
      </c>
      <c r="R43" s="20">
        <f>IFERROR(VLOOKUP(AthListWomen[[#This Row],[CARD]],resres5113[],2,FALSE),0)</f>
        <v>36</v>
      </c>
      <c r="S43" s="20">
        <f>IFERROR(VLOOKUP(R43,PointsTable[],2,FALSE),0)</f>
        <v>0</v>
      </c>
      <c r="T43" s="28">
        <f>IFERROR(VLOOKUP(AthListWomen[[#This Row],[CARD]],resres5120[],2,FALSE),0)</f>
        <v>33</v>
      </c>
      <c r="U43" s="29">
        <f>IFERROR(VLOOKUP(T43,PointsTable[],2,FALSE),0)</f>
        <v>0</v>
      </c>
      <c r="V43" s="29">
        <f>IFERROR(VLOOKUP(AthListWomen[[#This Row],[CARD]],resres5118[],2,FALSE),0)</f>
        <v>44</v>
      </c>
      <c r="W43" s="29">
        <f>IFERROR(VLOOKUP(V43,PointsTable[],2,FALSE),0)</f>
        <v>0</v>
      </c>
      <c r="X43" s="29">
        <f>IFERROR(VLOOKUP(AthListWomen[[#This Row],[CARD]],resres5119[],2,FALSE),0)</f>
        <v>37</v>
      </c>
      <c r="Y43" s="29">
        <f>IFERROR(VLOOKUP(X43,PointsTable[],2,FALSE),0)</f>
        <v>0</v>
      </c>
      <c r="Z43" s="29">
        <f>IFERROR(VLOOKUP(AthListWomen[[#This Row],[CARD]],resres5121[],2,FALSE),0)</f>
        <v>25</v>
      </c>
      <c r="AA43" s="29">
        <f>IFERROR(VLOOKUP(Z43,PointsTable[],2,FALSE),0)</f>
        <v>6</v>
      </c>
      <c r="AB43" s="29">
        <f>IFERROR(VLOOKUP(AthListWomen[[#This Row],[CARD]],resres5122[],2,FALSE),0)</f>
        <v>20</v>
      </c>
      <c r="AC43" s="30">
        <f>IFERROR(VLOOKUP(AB43,PointsTable[],2,FALSE),0)</f>
        <v>11</v>
      </c>
      <c r="AD43" s="28">
        <f>IFERROR(VLOOKUP(AthListWomen[[#This Row],[CARD]],resres5138[],2,FALSE),0)</f>
        <v>35</v>
      </c>
      <c r="AE43" s="29">
        <f>IFERROR(VLOOKUP(AD43,PointsTable[],2,FALSE),0)</f>
        <v>0</v>
      </c>
      <c r="AF43" s="29">
        <f>IFERROR(VLOOKUP(AthListWomen[[#This Row],[CARD]],resres5139[],2,FALSE),0)</f>
        <v>31</v>
      </c>
      <c r="AG43" s="29">
        <f>IFERROR(VLOOKUP(AF43,PointsTable[],2,FALSE),0)</f>
        <v>0</v>
      </c>
      <c r="AH43" s="29">
        <f>IFERROR(VLOOKUP(AthListWomen[[#This Row],[CARD]],resres5140[],2,FALSE),0)</f>
        <v>24</v>
      </c>
      <c r="AI43" s="30">
        <f>IFERROR(VLOOKUP(AH43,PointsTable[],2,FALSE),0)</f>
        <v>7</v>
      </c>
    </row>
    <row r="44" spans="1:35" ht="18.75" x14ac:dyDescent="0.3">
      <c r="A44" s="18">
        <v>41</v>
      </c>
      <c r="B44" s="18">
        <v>65533</v>
      </c>
      <c r="C44" s="18" t="s">
        <v>415</v>
      </c>
      <c r="D44" s="18" t="s">
        <v>533</v>
      </c>
      <c r="E44" s="18" t="s">
        <v>214</v>
      </c>
      <c r="F44" s="18">
        <v>1999</v>
      </c>
      <c r="G44" s="26">
        <f>SUM(I44,K44,M44,O44,Q44,S44,U44,W44,Y44,AA44,AC44,AE44,AG44,AI44)</f>
        <v>28</v>
      </c>
      <c r="H44" s="19">
        <f>IFERROR(VLOOKUP(AthListWomen[[#This Row],[CARD]],resres5094[],2,FALSE),0)</f>
        <v>32</v>
      </c>
      <c r="I44" s="20">
        <f>IFERROR(VLOOKUP(H44,PointsTable[],2,FALSE),0)</f>
        <v>0</v>
      </c>
      <c r="J44" s="20">
        <f>IFERROR(VLOOKUP(AthListWomen[[#This Row],[CARD]],resres5095[],2,FALSE),0)</f>
        <v>27</v>
      </c>
      <c r="K44" s="20">
        <f>IFERROR(VLOOKUP(J44,PointsTable[],2,FALSE),0)</f>
        <v>4</v>
      </c>
      <c r="L44" s="20">
        <f>IFERROR(VLOOKUP(AthListWomen[[#This Row],[CARD]],resres5297[],2,FALSE),0)</f>
        <v>35</v>
      </c>
      <c r="M44" s="20">
        <f>IFERROR(VLOOKUP(L44,PointsTable[],2,FALSE),0)</f>
        <v>0</v>
      </c>
      <c r="N44" s="20">
        <f>IFERROR(VLOOKUP(AthListWomen[[#This Row],[CARD]],resres5096[],2,FALSE),0)</f>
        <v>33</v>
      </c>
      <c r="O44" s="20">
        <f>IFERROR(VLOOKUP(N44,PointsTable[],2,FALSE),0)</f>
        <v>0</v>
      </c>
      <c r="P44" s="19">
        <f>IFERROR(VLOOKUP(AthListWomen[[#This Row],[CARD]],resres5112[],2,FALSE),0)</f>
        <v>32</v>
      </c>
      <c r="Q44" s="20">
        <f>IFERROR(VLOOKUP(P44,PointsTable[],2,FALSE),0)</f>
        <v>0</v>
      </c>
      <c r="R44" s="20">
        <f>IFERROR(VLOOKUP(AthListWomen[[#This Row],[CARD]],resres5113[],2,FALSE),0)</f>
        <v>35</v>
      </c>
      <c r="S44" s="20">
        <f>IFERROR(VLOOKUP(R44,PointsTable[],2,FALSE),0)</f>
        <v>0</v>
      </c>
      <c r="T44" s="28">
        <f>IFERROR(VLOOKUP(AthListWomen[[#This Row],[CARD]],resres5120[],2,FALSE),0)</f>
        <v>29</v>
      </c>
      <c r="U44" s="29">
        <f>IFERROR(VLOOKUP(T44,PointsTable[],2,FALSE),0)</f>
        <v>2</v>
      </c>
      <c r="V44" s="29">
        <f>IFERROR(VLOOKUP(AthListWomen[[#This Row],[CARD]],resres5118[],2,FALSE),0)</f>
        <v>32</v>
      </c>
      <c r="W44" s="29">
        <f>IFERROR(VLOOKUP(V44,PointsTable[],2,FALSE),0)</f>
        <v>0</v>
      </c>
      <c r="X44" s="29">
        <f>IFERROR(VLOOKUP(AthListWomen[[#This Row],[CARD]],resres5119[],2,FALSE),0)</f>
        <v>24</v>
      </c>
      <c r="Y44" s="29">
        <f>IFERROR(VLOOKUP(X44,PointsTable[],2,FALSE),0)</f>
        <v>7</v>
      </c>
      <c r="Z44" s="29">
        <f>IFERROR(VLOOKUP(AthListWomen[[#This Row],[CARD]],resres5121[],2,FALSE),0)</f>
        <v>34</v>
      </c>
      <c r="AA44" s="29">
        <f>IFERROR(VLOOKUP(Z44,PointsTable[],2,FALSE),0)</f>
        <v>0</v>
      </c>
      <c r="AB44" s="29">
        <f>IFERROR(VLOOKUP(AthListWomen[[#This Row],[CARD]],resres5122[],2,FALSE),0)</f>
        <v>22</v>
      </c>
      <c r="AC44" s="30">
        <f>IFERROR(VLOOKUP(AB44,PointsTable[],2,FALSE),0)</f>
        <v>9</v>
      </c>
      <c r="AD44" s="28">
        <f>IFERROR(VLOOKUP(AthListWomen[[#This Row],[CARD]],resres5138[],2,FALSE),0)</f>
        <v>37</v>
      </c>
      <c r="AE44" s="29">
        <f>IFERROR(VLOOKUP(AD44,PointsTable[],2,FALSE),0)</f>
        <v>0</v>
      </c>
      <c r="AF44" s="29">
        <f>IFERROR(VLOOKUP(AthListWomen[[#This Row],[CARD]],resres5139[],2,FALSE),0)</f>
        <v>36</v>
      </c>
      <c r="AG44" s="29">
        <f>IFERROR(VLOOKUP(AF44,PointsTable[],2,FALSE),0)</f>
        <v>0</v>
      </c>
      <c r="AH44" s="29">
        <f>IFERROR(VLOOKUP(AthListWomen[[#This Row],[CARD]],resres5140[],2,FALSE),0)</f>
        <v>25</v>
      </c>
      <c r="AI44" s="30">
        <f>IFERROR(VLOOKUP(AH44,PointsTable[],2,FALSE),0)</f>
        <v>6</v>
      </c>
    </row>
    <row r="45" spans="1:35" ht="18.75" x14ac:dyDescent="0.3">
      <c r="A45" s="18">
        <v>42</v>
      </c>
      <c r="B45" s="18">
        <v>70406</v>
      </c>
      <c r="C45" s="18" t="s">
        <v>521</v>
      </c>
      <c r="D45" s="18" t="s">
        <v>522</v>
      </c>
      <c r="E45" s="18" t="s">
        <v>199</v>
      </c>
      <c r="F45" s="18">
        <v>1999</v>
      </c>
      <c r="G45" s="26">
        <f>SUM(I45,K45,M45,O45,Q45,S45,U45,W45,Y45,AA45,AC45,AE45,AG45,AI45)</f>
        <v>20</v>
      </c>
      <c r="H45" s="19">
        <f>IFERROR(VLOOKUP(AthListWomen[[#This Row],[CARD]],resres5094[],2,FALSE),0)</f>
        <v>42</v>
      </c>
      <c r="I45" s="20">
        <f>IFERROR(VLOOKUP(H45,PointsTable[],2,FALSE),0)</f>
        <v>0</v>
      </c>
      <c r="J45" s="20">
        <f>IFERROR(VLOOKUP(AthListWomen[[#This Row],[CARD]],resres5095[],2,FALSE),0)</f>
        <v>28</v>
      </c>
      <c r="K45" s="20">
        <f>IFERROR(VLOOKUP(J45,PointsTable[],2,FALSE),0)</f>
        <v>3</v>
      </c>
      <c r="L45" s="20">
        <f>IFERROR(VLOOKUP(AthListWomen[[#This Row],[CARD]],resres5297[],2,FALSE),0)</f>
        <v>33</v>
      </c>
      <c r="M45" s="20">
        <f>IFERROR(VLOOKUP(L45,PointsTable[],2,FALSE),0)</f>
        <v>0</v>
      </c>
      <c r="N45" s="20">
        <f>IFERROR(VLOOKUP(AthListWomen[[#This Row],[CARD]],resres5096[],2,FALSE),0)</f>
        <v>38</v>
      </c>
      <c r="O45" s="20">
        <f>IFERROR(VLOOKUP(N45,PointsTable[],2,FALSE),0)</f>
        <v>0</v>
      </c>
      <c r="P45" s="19">
        <f>IFERROR(VLOOKUP(AthListWomen[[#This Row],[CARD]],resres5112[],2,FALSE),0)</f>
        <v>37</v>
      </c>
      <c r="Q45" s="20">
        <f>IFERROR(VLOOKUP(P45,PointsTable[],2,FALSE),0)</f>
        <v>0</v>
      </c>
      <c r="R45" s="20">
        <f>IFERROR(VLOOKUP(AthListWomen[[#This Row],[CARD]],resres5113[],2,FALSE),0)</f>
        <v>41</v>
      </c>
      <c r="S45" s="20">
        <f>IFERROR(VLOOKUP(R45,PointsTable[],2,FALSE),0)</f>
        <v>0</v>
      </c>
      <c r="T45" s="28">
        <f>IFERROR(VLOOKUP(AthListWomen[[#This Row],[CARD]],resres5120[],2,FALSE),0)</f>
        <v>39</v>
      </c>
      <c r="U45" s="29">
        <f>IFERROR(VLOOKUP(T45,PointsTable[],2,FALSE),0)</f>
        <v>0</v>
      </c>
      <c r="V45" s="29">
        <f>IFERROR(VLOOKUP(AthListWomen[[#This Row],[CARD]],resres5118[],2,FALSE),0)</f>
        <v>48</v>
      </c>
      <c r="W45" s="29">
        <f>IFERROR(VLOOKUP(V45,PointsTable[],2,FALSE),0)</f>
        <v>0</v>
      </c>
      <c r="X45" s="29">
        <f>IFERROR(VLOOKUP(AthListWomen[[#This Row],[CARD]],resres5119[],2,FALSE),0)</f>
        <v>43</v>
      </c>
      <c r="Y45" s="29">
        <f>IFERROR(VLOOKUP(X45,PointsTable[],2,FALSE),0)</f>
        <v>0</v>
      </c>
      <c r="Z45" s="29">
        <f>IFERROR(VLOOKUP(AthListWomen[[#This Row],[CARD]],resres5121[],2,FALSE),0)</f>
        <v>40</v>
      </c>
      <c r="AA45" s="29">
        <f>IFERROR(VLOOKUP(Z45,PointsTable[],2,FALSE),0)</f>
        <v>0</v>
      </c>
      <c r="AB45" s="29">
        <f>IFERROR(VLOOKUP(AthListWomen[[#This Row],[CARD]],resres5122[],2,FALSE),0)</f>
        <v>24</v>
      </c>
      <c r="AC45" s="30">
        <f>IFERROR(VLOOKUP(AB45,PointsTable[],2,FALSE),0)</f>
        <v>7</v>
      </c>
      <c r="AD45" s="28">
        <f>IFERROR(VLOOKUP(AthListWomen[[#This Row],[CARD]],resres5138[],2,FALSE),0)</f>
        <v>44</v>
      </c>
      <c r="AE45" s="29">
        <f>IFERROR(VLOOKUP(AD45,PointsTable[],2,FALSE),0)</f>
        <v>0</v>
      </c>
      <c r="AF45" s="29">
        <f>IFERROR(VLOOKUP(AthListWomen[[#This Row],[CARD]],resres5139[],2,FALSE),0)</f>
        <v>38</v>
      </c>
      <c r="AG45" s="29">
        <f>IFERROR(VLOOKUP(AF45,PointsTable[],2,FALSE),0)</f>
        <v>0</v>
      </c>
      <c r="AH45" s="29">
        <f>IFERROR(VLOOKUP(AthListWomen[[#This Row],[CARD]],resres5140[],2,FALSE),0)</f>
        <v>21</v>
      </c>
      <c r="AI45" s="30">
        <f>IFERROR(VLOOKUP(AH45,PointsTable[],2,FALSE),0)</f>
        <v>10</v>
      </c>
    </row>
    <row r="46" spans="1:35" ht="18.75" x14ac:dyDescent="0.3">
      <c r="A46" s="18">
        <v>43</v>
      </c>
      <c r="B46" s="18">
        <v>73438</v>
      </c>
      <c r="C46" s="18" t="s">
        <v>434</v>
      </c>
      <c r="D46" s="18" t="s">
        <v>443</v>
      </c>
      <c r="E46" s="18" t="s">
        <v>211</v>
      </c>
      <c r="F46" s="18">
        <v>1999</v>
      </c>
      <c r="G46" s="26">
        <f>SUM(I46,K46,M46,O46,Q46,S46,U46,W46,Y46,AA46,AC46,AE46,AG46,AI46)</f>
        <v>14</v>
      </c>
      <c r="H46" s="19">
        <f>IFERROR(VLOOKUP(AthListWomen[[#This Row],[CARD]],resres5094[],2,FALSE),0)</f>
        <v>41</v>
      </c>
      <c r="I46" s="20">
        <f>IFERROR(VLOOKUP(H46,PointsTable[],2,FALSE),0)</f>
        <v>0</v>
      </c>
      <c r="J46" s="20">
        <f>IFERROR(VLOOKUP(AthListWomen[[#This Row],[CARD]],resres5095[],2,FALSE),0)</f>
        <v>30</v>
      </c>
      <c r="K46" s="20">
        <f>IFERROR(VLOOKUP(J46,PointsTable[],2,FALSE),0)</f>
        <v>1</v>
      </c>
      <c r="L46" s="20">
        <f>IFERROR(VLOOKUP(AthListWomen[[#This Row],[CARD]],resres5297[],2,FALSE),0)</f>
        <v>36</v>
      </c>
      <c r="M46" s="20">
        <f>IFERROR(VLOOKUP(L46,PointsTable[],2,FALSE),0)</f>
        <v>0</v>
      </c>
      <c r="N46" s="20">
        <f>IFERROR(VLOOKUP(AthListWomen[[#This Row],[CARD]],resres5096[],2,FALSE),0)</f>
        <v>37</v>
      </c>
      <c r="O46" s="20">
        <f>IFERROR(VLOOKUP(N46,PointsTable[],2,FALSE),0)</f>
        <v>0</v>
      </c>
      <c r="P46" s="19">
        <f>IFERROR(VLOOKUP(AthListWomen[[#This Row],[CARD]],resres5112[],2,FALSE),0)</f>
        <v>0</v>
      </c>
      <c r="Q46" s="20">
        <f>IFERROR(VLOOKUP(P46,PointsTable[],2,FALSE),0)</f>
        <v>0</v>
      </c>
      <c r="R46" s="20">
        <f>IFERROR(VLOOKUP(AthListWomen[[#This Row],[CARD]],resres5113[],2,FALSE),0)</f>
        <v>38</v>
      </c>
      <c r="S46" s="20">
        <f>IFERROR(VLOOKUP(R46,PointsTable[],2,FALSE),0)</f>
        <v>0</v>
      </c>
      <c r="T46" s="28">
        <f>IFERROR(VLOOKUP(AthListWomen[[#This Row],[CARD]],resres5120[],2,FALSE),0)</f>
        <v>38</v>
      </c>
      <c r="U46" s="29">
        <f>IFERROR(VLOOKUP(T46,PointsTable[],2,FALSE),0)</f>
        <v>0</v>
      </c>
      <c r="V46" s="29">
        <f>IFERROR(VLOOKUP(AthListWomen[[#This Row],[CARD]],resres5118[],2,FALSE),0)</f>
        <v>38</v>
      </c>
      <c r="W46" s="29">
        <f>IFERROR(VLOOKUP(V46,PointsTable[],2,FALSE),0)</f>
        <v>0</v>
      </c>
      <c r="X46" s="29">
        <f>IFERROR(VLOOKUP(AthListWomen[[#This Row],[CARD]],resres5119[],2,FALSE),0)</f>
        <v>32</v>
      </c>
      <c r="Y46" s="29">
        <f>IFERROR(VLOOKUP(X46,PointsTable[],2,FALSE),0)</f>
        <v>0</v>
      </c>
      <c r="Z46" s="29">
        <f>IFERROR(VLOOKUP(AthListWomen[[#This Row],[CARD]],resres5121[],2,FALSE),0)</f>
        <v>38</v>
      </c>
      <c r="AA46" s="29">
        <f>IFERROR(VLOOKUP(Z46,PointsTable[],2,FALSE),0)</f>
        <v>0</v>
      </c>
      <c r="AB46" s="29">
        <f>IFERROR(VLOOKUP(AthListWomen[[#This Row],[CARD]],resres5122[],2,FALSE),0)</f>
        <v>23</v>
      </c>
      <c r="AC46" s="30">
        <f>IFERROR(VLOOKUP(AB46,PointsTable[],2,FALSE),0)</f>
        <v>8</v>
      </c>
      <c r="AD46" s="28">
        <f>IFERROR(VLOOKUP(AthListWomen[[#This Row],[CARD]],resres5138[],2,FALSE),0)</f>
        <v>38</v>
      </c>
      <c r="AE46" s="29">
        <f>IFERROR(VLOOKUP(AD46,PointsTable[],2,FALSE),0)</f>
        <v>0</v>
      </c>
      <c r="AF46" s="29">
        <f>IFERROR(VLOOKUP(AthListWomen[[#This Row],[CARD]],resres5139[],2,FALSE),0)</f>
        <v>33</v>
      </c>
      <c r="AG46" s="29">
        <f>IFERROR(VLOOKUP(AF46,PointsTable[],2,FALSE),0)</f>
        <v>0</v>
      </c>
      <c r="AH46" s="29">
        <f>IFERROR(VLOOKUP(AthListWomen[[#This Row],[CARD]],resres5140[],2,FALSE),0)</f>
        <v>26</v>
      </c>
      <c r="AI46" s="30">
        <f>IFERROR(VLOOKUP(AH46,PointsTable[],2,FALSE),0)</f>
        <v>5</v>
      </c>
    </row>
    <row r="47" spans="1:35" ht="18.75" x14ac:dyDescent="0.3">
      <c r="A47" s="18">
        <v>43</v>
      </c>
      <c r="B47" s="18">
        <v>65927</v>
      </c>
      <c r="C47" s="18" t="s">
        <v>472</v>
      </c>
      <c r="D47" s="18" t="s">
        <v>473</v>
      </c>
      <c r="E47" s="18" t="s">
        <v>217</v>
      </c>
      <c r="F47" s="18">
        <v>1999</v>
      </c>
      <c r="G47" s="26">
        <f>SUM(I47,K47,M47,O47,Q47,S47,U47,W47,Y47,AA47,AC47,AE47,AG47,AI47)</f>
        <v>14</v>
      </c>
      <c r="H47" s="19">
        <f>IFERROR(VLOOKUP(AthListWomen[[#This Row],[CARD]],resres5094[],2,FALSE),0)</f>
        <v>0</v>
      </c>
      <c r="I47" s="20">
        <f>IFERROR(VLOOKUP(H47,PointsTable[],2,FALSE),0)</f>
        <v>0</v>
      </c>
      <c r="J47" s="20">
        <f>IFERROR(VLOOKUP(AthListWomen[[#This Row],[CARD]],resres5095[],2,FALSE),0)</f>
        <v>0</v>
      </c>
      <c r="K47" s="20">
        <f>IFERROR(VLOOKUP(J47,PointsTable[],2,FALSE),0)</f>
        <v>0</v>
      </c>
      <c r="L47" s="20">
        <f>IFERROR(VLOOKUP(AthListWomen[[#This Row],[CARD]],resres5297[],2,FALSE),0)</f>
        <v>0</v>
      </c>
      <c r="M47" s="20">
        <f>IFERROR(VLOOKUP(L47,PointsTable[],2,FALSE),0)</f>
        <v>0</v>
      </c>
      <c r="N47" s="20">
        <f>IFERROR(VLOOKUP(AthListWomen[[#This Row],[CARD]],resres5096[],2,FALSE),0)</f>
        <v>0</v>
      </c>
      <c r="O47" s="20">
        <f>IFERROR(VLOOKUP(N47,PointsTable[],2,FALSE),0)</f>
        <v>0</v>
      </c>
      <c r="P47" s="19">
        <f>IFERROR(VLOOKUP(AthListWomen[[#This Row],[CARD]],resres5112[],2,FALSE),0)</f>
        <v>0</v>
      </c>
      <c r="Q47" s="20">
        <f>IFERROR(VLOOKUP(P47,PointsTable[],2,FALSE),0)</f>
        <v>0</v>
      </c>
      <c r="R47" s="20">
        <f>IFERROR(VLOOKUP(AthListWomen[[#This Row],[CARD]],resres5113[],2,FALSE),0)</f>
        <v>40</v>
      </c>
      <c r="S47" s="20">
        <f>IFERROR(VLOOKUP(R47,PointsTable[],2,FALSE),0)</f>
        <v>0</v>
      </c>
      <c r="T47" s="28">
        <f>IFERROR(VLOOKUP(AthListWomen[[#This Row],[CARD]],resres5120[],2,FALSE),0)</f>
        <v>0</v>
      </c>
      <c r="U47" s="29">
        <f>IFERROR(VLOOKUP(T47,PointsTable[],2,FALSE),0)</f>
        <v>0</v>
      </c>
      <c r="V47" s="29">
        <f>IFERROR(VLOOKUP(AthListWomen[[#This Row],[CARD]],resres5118[],2,FALSE),0)</f>
        <v>47</v>
      </c>
      <c r="W47" s="29">
        <f>IFERROR(VLOOKUP(V47,PointsTable[],2,FALSE),0)</f>
        <v>0</v>
      </c>
      <c r="X47" s="29">
        <f>IFERROR(VLOOKUP(AthListWomen[[#This Row],[CARD]],resres5119[],2,FALSE),0)</f>
        <v>40</v>
      </c>
      <c r="Y47" s="29">
        <f>IFERROR(VLOOKUP(X47,PointsTable[],2,FALSE),0)</f>
        <v>0</v>
      </c>
      <c r="Z47" s="29">
        <f>IFERROR(VLOOKUP(AthListWomen[[#This Row],[CARD]],resres5121[],2,FALSE),0)</f>
        <v>37</v>
      </c>
      <c r="AA47" s="29">
        <f>IFERROR(VLOOKUP(Z47,PointsTable[],2,FALSE),0)</f>
        <v>0</v>
      </c>
      <c r="AB47" s="29">
        <f>IFERROR(VLOOKUP(AthListWomen[[#This Row],[CARD]],resres5122[],2,FALSE),0)</f>
        <v>26</v>
      </c>
      <c r="AC47" s="30">
        <f>IFERROR(VLOOKUP(AB47,PointsTable[],2,FALSE),0)</f>
        <v>5</v>
      </c>
      <c r="AD47" s="28">
        <f>IFERROR(VLOOKUP(AthListWomen[[#This Row],[CARD]],resres5138[],2,FALSE),0)</f>
        <v>36</v>
      </c>
      <c r="AE47" s="29">
        <f>IFERROR(VLOOKUP(AD47,PointsTable[],2,FALSE),0)</f>
        <v>0</v>
      </c>
      <c r="AF47" s="29">
        <f>IFERROR(VLOOKUP(AthListWomen[[#This Row],[CARD]],resres5139[],2,FALSE),0)</f>
        <v>34</v>
      </c>
      <c r="AG47" s="29">
        <f>IFERROR(VLOOKUP(AF47,PointsTable[],2,FALSE),0)</f>
        <v>0</v>
      </c>
      <c r="AH47" s="29">
        <f>IFERROR(VLOOKUP(AthListWomen[[#This Row],[CARD]],resres5140[],2,FALSE),0)</f>
        <v>22</v>
      </c>
      <c r="AI47" s="30">
        <f>IFERROR(VLOOKUP(AH47,PointsTable[],2,FALSE),0)</f>
        <v>9</v>
      </c>
    </row>
    <row r="48" spans="1:35" ht="18.75" x14ac:dyDescent="0.3">
      <c r="A48" s="18">
        <v>43</v>
      </c>
      <c r="B48" s="18">
        <v>66984</v>
      </c>
      <c r="C48" s="18" t="s">
        <v>434</v>
      </c>
      <c r="D48" s="18" t="s">
        <v>435</v>
      </c>
      <c r="E48" s="18" t="s">
        <v>199</v>
      </c>
      <c r="F48" s="18">
        <v>2000</v>
      </c>
      <c r="G48" s="26">
        <f>SUM(I48,K48,M48,O48,Q48,S48,U48,W48,Y48,AA48,AC48,AE48,AG48,AI48)</f>
        <v>14</v>
      </c>
      <c r="H48" s="19">
        <f>IFERROR(VLOOKUP(AthListWomen[[#This Row],[CARD]],resres5094[],2,FALSE),0)</f>
        <v>38</v>
      </c>
      <c r="I48" s="20">
        <f>IFERROR(VLOOKUP(H48,PointsTable[],2,FALSE),0)</f>
        <v>0</v>
      </c>
      <c r="J48" s="20">
        <f>IFERROR(VLOOKUP(AthListWomen[[#This Row],[CARD]],resres5095[],2,FALSE),0)</f>
        <v>0</v>
      </c>
      <c r="K48" s="20">
        <f>IFERROR(VLOOKUP(J48,PointsTable[],2,FALSE),0)</f>
        <v>0</v>
      </c>
      <c r="L48" s="20">
        <f>IFERROR(VLOOKUP(AthListWomen[[#This Row],[CARD]],resres5297[],2,FALSE),0)</f>
        <v>29</v>
      </c>
      <c r="M48" s="20">
        <f>IFERROR(VLOOKUP(L48,PointsTable[],2,FALSE),0)</f>
        <v>2</v>
      </c>
      <c r="N48" s="20">
        <f>IFERROR(VLOOKUP(AthListWomen[[#This Row],[CARD]],resres5096[],2,FALSE),0)</f>
        <v>30</v>
      </c>
      <c r="O48" s="20">
        <f>IFERROR(VLOOKUP(N48,PointsTable[],2,FALSE),0)</f>
        <v>1</v>
      </c>
      <c r="P48" s="19">
        <f>IFERROR(VLOOKUP(AthListWomen[[#This Row],[CARD]],resres5112[],2,FALSE),0)</f>
        <v>36</v>
      </c>
      <c r="Q48" s="20">
        <f>IFERROR(VLOOKUP(P48,PointsTable[],2,FALSE),0)</f>
        <v>0</v>
      </c>
      <c r="R48" s="20">
        <f>IFERROR(VLOOKUP(AthListWomen[[#This Row],[CARD]],resres5113[],2,FALSE),0)</f>
        <v>42</v>
      </c>
      <c r="S48" s="20">
        <f>IFERROR(VLOOKUP(R48,PointsTable[],2,FALSE),0)</f>
        <v>0</v>
      </c>
      <c r="T48" s="28">
        <f>IFERROR(VLOOKUP(AthListWomen[[#This Row],[CARD]],resres5120[],2,FALSE),0)</f>
        <v>0</v>
      </c>
      <c r="U48" s="29">
        <f>IFERROR(VLOOKUP(T48,PointsTable[],2,FALSE),0)</f>
        <v>0</v>
      </c>
      <c r="V48" s="29">
        <f>IFERROR(VLOOKUP(AthListWomen[[#This Row],[CARD]],resres5118[],2,FALSE),0)</f>
        <v>39</v>
      </c>
      <c r="W48" s="29">
        <f>IFERROR(VLOOKUP(V48,PointsTable[],2,FALSE),0)</f>
        <v>0</v>
      </c>
      <c r="X48" s="29">
        <f>IFERROR(VLOOKUP(AthListWomen[[#This Row],[CARD]],resres5119[],2,FALSE),0)</f>
        <v>31</v>
      </c>
      <c r="Y48" s="29">
        <f>IFERROR(VLOOKUP(X48,PointsTable[],2,FALSE),0)</f>
        <v>0</v>
      </c>
      <c r="Z48" s="29">
        <f>IFERROR(VLOOKUP(AthListWomen[[#This Row],[CARD]],resres5121[],2,FALSE),0)</f>
        <v>36</v>
      </c>
      <c r="AA48" s="29">
        <f>IFERROR(VLOOKUP(Z48,PointsTable[],2,FALSE),0)</f>
        <v>0</v>
      </c>
      <c r="AB48" s="29">
        <f>IFERROR(VLOOKUP(AthListWomen[[#This Row],[CARD]],resres5122[],2,FALSE),0)</f>
        <v>0</v>
      </c>
      <c r="AC48" s="30">
        <f>IFERROR(VLOOKUP(AB48,PointsTable[],2,FALSE),0)</f>
        <v>0</v>
      </c>
      <c r="AD48" s="28">
        <f>IFERROR(VLOOKUP(AthListWomen[[#This Row],[CARD]],resres5138[],2,FALSE),0)</f>
        <v>40</v>
      </c>
      <c r="AE48" s="29">
        <f>IFERROR(VLOOKUP(AD48,PointsTable[],2,FALSE),0)</f>
        <v>0</v>
      </c>
      <c r="AF48" s="29">
        <f>IFERROR(VLOOKUP(AthListWomen[[#This Row],[CARD]],resres5139[],2,FALSE),0)</f>
        <v>40</v>
      </c>
      <c r="AG48" s="29">
        <f>IFERROR(VLOOKUP(AF48,PointsTable[],2,FALSE),0)</f>
        <v>0</v>
      </c>
      <c r="AH48" s="29">
        <f>IFERROR(VLOOKUP(AthListWomen[[#This Row],[CARD]],resres5140[],2,FALSE),0)</f>
        <v>20</v>
      </c>
      <c r="AI48" s="30">
        <f>IFERROR(VLOOKUP(AH48,PointsTable[],2,FALSE),0)</f>
        <v>11</v>
      </c>
    </row>
    <row r="49" spans="1:35" ht="18.75" x14ac:dyDescent="0.3">
      <c r="A49" s="18">
        <v>46</v>
      </c>
      <c r="B49" s="18">
        <v>69771</v>
      </c>
      <c r="C49" s="18" t="s">
        <v>487</v>
      </c>
      <c r="D49" s="18" t="s">
        <v>488</v>
      </c>
      <c r="E49" s="18" t="s">
        <v>222</v>
      </c>
      <c r="F49" s="18">
        <v>2000</v>
      </c>
      <c r="G49" s="26">
        <f>SUM(I49,K49,M49,O49,Q49,S49,U49,W49,Y49,AA49,AC49,AE49,AG49,AI49)</f>
        <v>12</v>
      </c>
      <c r="H49" s="19">
        <f>IFERROR(VLOOKUP(AthListWomen[[#This Row],[CARD]],resres5094[],2,FALSE),0)</f>
        <v>43</v>
      </c>
      <c r="I49" s="20">
        <f>IFERROR(VLOOKUP(H49,PointsTable[],2,FALSE),0)</f>
        <v>0</v>
      </c>
      <c r="J49" s="20">
        <f>IFERROR(VLOOKUP(AthListWomen[[#This Row],[CARD]],resres5095[],2,FALSE),0)</f>
        <v>31</v>
      </c>
      <c r="K49" s="20">
        <f>IFERROR(VLOOKUP(J49,PointsTable[],2,FALSE),0)</f>
        <v>0</v>
      </c>
      <c r="L49" s="20">
        <f>IFERROR(VLOOKUP(AthListWomen[[#This Row],[CARD]],resres5297[],2,FALSE),0)</f>
        <v>38</v>
      </c>
      <c r="M49" s="20">
        <f>IFERROR(VLOOKUP(L49,PointsTable[],2,FALSE),0)</f>
        <v>0</v>
      </c>
      <c r="N49" s="20">
        <f>IFERROR(VLOOKUP(AthListWomen[[#This Row],[CARD]],resres5096[],2,FALSE),0)</f>
        <v>39</v>
      </c>
      <c r="O49" s="20">
        <f>IFERROR(VLOOKUP(N49,PointsTable[],2,FALSE),0)</f>
        <v>0</v>
      </c>
      <c r="P49" s="19">
        <f>IFERROR(VLOOKUP(AthListWomen[[#This Row],[CARD]],resres5112[],2,FALSE),0)</f>
        <v>0</v>
      </c>
      <c r="Q49" s="20">
        <f>IFERROR(VLOOKUP(P49,PointsTable[],2,FALSE),0)</f>
        <v>0</v>
      </c>
      <c r="R49" s="20">
        <f>IFERROR(VLOOKUP(AthListWomen[[#This Row],[CARD]],resres5113[],2,FALSE),0)</f>
        <v>0</v>
      </c>
      <c r="S49" s="20">
        <f>IFERROR(VLOOKUP(R49,PointsTable[],2,FALSE),0)</f>
        <v>0</v>
      </c>
      <c r="T49" s="28">
        <f>IFERROR(VLOOKUP(AthListWomen[[#This Row],[CARD]],resres5120[],2,FALSE),0)</f>
        <v>0</v>
      </c>
      <c r="U49" s="29">
        <f>IFERROR(VLOOKUP(T49,PointsTable[],2,FALSE),0)</f>
        <v>0</v>
      </c>
      <c r="V49" s="29">
        <f>IFERROR(VLOOKUP(AthListWomen[[#This Row],[CARD]],resres5118[],2,FALSE),0)</f>
        <v>46</v>
      </c>
      <c r="W49" s="29">
        <f>IFERROR(VLOOKUP(V49,PointsTable[],2,FALSE),0)</f>
        <v>0</v>
      </c>
      <c r="X49" s="29">
        <f>IFERROR(VLOOKUP(AthListWomen[[#This Row],[CARD]],resres5119[],2,FALSE),0)</f>
        <v>44</v>
      </c>
      <c r="Y49" s="29">
        <f>IFERROR(VLOOKUP(X49,PointsTable[],2,FALSE),0)</f>
        <v>0</v>
      </c>
      <c r="Z49" s="29">
        <f>IFERROR(VLOOKUP(AthListWomen[[#This Row],[CARD]],resres5121[],2,FALSE),0)</f>
        <v>42</v>
      </c>
      <c r="AA49" s="29">
        <f>IFERROR(VLOOKUP(Z49,PointsTable[],2,FALSE),0)</f>
        <v>0</v>
      </c>
      <c r="AB49" s="29">
        <f>IFERROR(VLOOKUP(AthListWomen[[#This Row],[CARD]],resres5122[],2,FALSE),0)</f>
        <v>27</v>
      </c>
      <c r="AC49" s="30">
        <f>IFERROR(VLOOKUP(AB49,PointsTable[],2,FALSE),0)</f>
        <v>4</v>
      </c>
      <c r="AD49" s="28">
        <f>IFERROR(VLOOKUP(AthListWomen[[#This Row],[CARD]],resres5138[],2,FALSE),0)</f>
        <v>43</v>
      </c>
      <c r="AE49" s="29">
        <f>IFERROR(VLOOKUP(AD49,PointsTable[],2,FALSE),0)</f>
        <v>0</v>
      </c>
      <c r="AF49" s="29">
        <f>IFERROR(VLOOKUP(AthListWomen[[#This Row],[CARD]],resres5139[],2,FALSE),0)</f>
        <v>35</v>
      </c>
      <c r="AG49" s="29">
        <f>IFERROR(VLOOKUP(AF49,PointsTable[],2,FALSE),0)</f>
        <v>0</v>
      </c>
      <c r="AH49" s="29">
        <f>IFERROR(VLOOKUP(AthListWomen[[#This Row],[CARD]],resres5140[],2,FALSE),0)</f>
        <v>23</v>
      </c>
      <c r="AI49" s="30">
        <f>IFERROR(VLOOKUP(AH49,PointsTable[],2,FALSE),0)</f>
        <v>8</v>
      </c>
    </row>
    <row r="50" spans="1:35" ht="18.75" x14ac:dyDescent="0.3">
      <c r="A50" s="18">
        <v>47</v>
      </c>
      <c r="B50" s="18">
        <v>66910</v>
      </c>
      <c r="C50" s="18" t="s">
        <v>411</v>
      </c>
      <c r="D50" s="18" t="s">
        <v>412</v>
      </c>
      <c r="E50" s="18" t="s">
        <v>222</v>
      </c>
      <c r="F50" s="18">
        <v>2000</v>
      </c>
      <c r="G50" s="26">
        <f>SUM(I50,K50,M50,O50,Q50,S50,U50,W50,Y50,AA50,AC50,AE50,AG50,AI50)</f>
        <v>8</v>
      </c>
      <c r="H50" s="19">
        <f>IFERROR(VLOOKUP(AthListWomen[[#This Row],[CARD]],resres5094[],2,FALSE),0)</f>
        <v>35</v>
      </c>
      <c r="I50" s="20">
        <f>IFERROR(VLOOKUP(H50,PointsTable[],2,FALSE),0)</f>
        <v>0</v>
      </c>
      <c r="J50" s="20">
        <f>IFERROR(VLOOKUP(AthListWomen[[#This Row],[CARD]],resres5095[],2,FALSE),0)</f>
        <v>0</v>
      </c>
      <c r="K50" s="20">
        <f>IFERROR(VLOOKUP(J50,PointsTable[],2,FALSE),0)</f>
        <v>0</v>
      </c>
      <c r="L50" s="20">
        <f>IFERROR(VLOOKUP(AthListWomen[[#This Row],[CARD]],resres5297[],2,FALSE),0)</f>
        <v>0</v>
      </c>
      <c r="M50" s="20">
        <f>IFERROR(VLOOKUP(L50,PointsTable[],2,FALSE),0)</f>
        <v>0</v>
      </c>
      <c r="N50" s="20">
        <f>IFERROR(VLOOKUP(AthListWomen[[#This Row],[CARD]],resres5096[],2,FALSE),0)</f>
        <v>0</v>
      </c>
      <c r="O50" s="20">
        <f>IFERROR(VLOOKUP(N50,PointsTable[],2,FALSE),0)</f>
        <v>0</v>
      </c>
      <c r="P50" s="19">
        <f>IFERROR(VLOOKUP(AthListWomen[[#This Row],[CARD]],resres5112[],2,FALSE),0)</f>
        <v>34</v>
      </c>
      <c r="Q50" s="20">
        <f>IFERROR(VLOOKUP(P50,PointsTable[],2,FALSE),0)</f>
        <v>0</v>
      </c>
      <c r="R50" s="20">
        <f>IFERROR(VLOOKUP(AthListWomen[[#This Row],[CARD]],resres5113[],2,FALSE),0)</f>
        <v>31</v>
      </c>
      <c r="S50" s="20">
        <f>IFERROR(VLOOKUP(R50,PointsTable[],2,FALSE),0)</f>
        <v>0</v>
      </c>
      <c r="T50" s="28">
        <f>IFERROR(VLOOKUP(AthListWomen[[#This Row],[CARD]],resres5120[],2,FALSE),0)</f>
        <v>37</v>
      </c>
      <c r="U50" s="29">
        <f>IFERROR(VLOOKUP(T50,PointsTable[],2,FALSE),0)</f>
        <v>0</v>
      </c>
      <c r="V50" s="29">
        <f>IFERROR(VLOOKUP(AthListWomen[[#This Row],[CARD]],resres5118[],2,FALSE),0)</f>
        <v>42</v>
      </c>
      <c r="W50" s="29">
        <f>IFERROR(VLOOKUP(V50,PointsTable[],2,FALSE),0)</f>
        <v>0</v>
      </c>
      <c r="X50" s="29">
        <f>IFERROR(VLOOKUP(AthListWomen[[#This Row],[CARD]],resres5119[],2,FALSE),0)</f>
        <v>38</v>
      </c>
      <c r="Y50" s="29">
        <f>IFERROR(VLOOKUP(X50,PointsTable[],2,FALSE),0)</f>
        <v>0</v>
      </c>
      <c r="Z50" s="29">
        <f>IFERROR(VLOOKUP(AthListWomen[[#This Row],[CARD]],resres5121[],2,FALSE),0)</f>
        <v>28</v>
      </c>
      <c r="AA50" s="29">
        <f>IFERROR(VLOOKUP(Z50,PointsTable[],2,FALSE),0)</f>
        <v>3</v>
      </c>
      <c r="AB50" s="29">
        <f>IFERROR(VLOOKUP(AthListWomen[[#This Row],[CARD]],resres5122[],2,FALSE),0)</f>
        <v>0</v>
      </c>
      <c r="AC50" s="30">
        <f>IFERROR(VLOOKUP(AB50,PointsTable[],2,FALSE),0)</f>
        <v>0</v>
      </c>
      <c r="AD50" s="28">
        <f>IFERROR(VLOOKUP(AthListWomen[[#This Row],[CARD]],resres5138[],2,FALSE),0)</f>
        <v>27</v>
      </c>
      <c r="AE50" s="29">
        <f>IFERROR(VLOOKUP(AD50,PointsTable[],2,FALSE),0)</f>
        <v>4</v>
      </c>
      <c r="AF50" s="29">
        <f>IFERROR(VLOOKUP(AthListWomen[[#This Row],[CARD]],resres5139[],2,FALSE),0)</f>
        <v>30</v>
      </c>
      <c r="AG50" s="29">
        <f>IFERROR(VLOOKUP(AF50,PointsTable[],2,FALSE),0)</f>
        <v>1</v>
      </c>
      <c r="AH50" s="29">
        <f>IFERROR(VLOOKUP(AthListWomen[[#This Row],[CARD]],resres5140[],2,FALSE),0)</f>
        <v>0</v>
      </c>
      <c r="AI50" s="30">
        <f>IFERROR(VLOOKUP(AH50,PointsTable[],2,FALSE),0)</f>
        <v>0</v>
      </c>
    </row>
    <row r="51" spans="1:35" ht="18.75" x14ac:dyDescent="0.3">
      <c r="A51" s="18">
        <v>48</v>
      </c>
      <c r="B51" s="18">
        <v>66009</v>
      </c>
      <c r="C51" s="18" t="s">
        <v>517</v>
      </c>
      <c r="D51" s="18" t="s">
        <v>518</v>
      </c>
      <c r="E51" s="18" t="s">
        <v>249</v>
      </c>
      <c r="F51" s="18">
        <v>1999</v>
      </c>
      <c r="G51" s="26">
        <f>SUM(I51,K51,M51,O51,Q51,S51,U51,W51,Y51,AA51,AC51,AE51,AG51,AI51)</f>
        <v>6</v>
      </c>
      <c r="H51" s="19">
        <f>IFERROR(VLOOKUP(AthListWomen[[#This Row],[CARD]],resres5094[],2,FALSE),0)</f>
        <v>0</v>
      </c>
      <c r="I51" s="20">
        <f>IFERROR(VLOOKUP(H51,PointsTable[],2,FALSE),0)</f>
        <v>0</v>
      </c>
      <c r="J51" s="20">
        <f>IFERROR(VLOOKUP(AthListWomen[[#This Row],[CARD]],resres5095[],2,FALSE),0)</f>
        <v>0</v>
      </c>
      <c r="K51" s="20">
        <f>IFERROR(VLOOKUP(J51,PointsTable[],2,FALSE),0)</f>
        <v>0</v>
      </c>
      <c r="L51" s="20">
        <f>IFERROR(VLOOKUP(AthListWomen[[#This Row],[CARD]],resres5297[],2,FALSE),0)</f>
        <v>0</v>
      </c>
      <c r="M51" s="20">
        <f>IFERROR(VLOOKUP(L51,PointsTable[],2,FALSE),0)</f>
        <v>0</v>
      </c>
      <c r="N51" s="20">
        <f>IFERROR(VLOOKUP(AthListWomen[[#This Row],[CARD]],resres5096[],2,FALSE),0)</f>
        <v>0</v>
      </c>
      <c r="O51" s="20">
        <f>IFERROR(VLOOKUP(N51,PointsTable[],2,FALSE),0)</f>
        <v>0</v>
      </c>
      <c r="P51" s="19">
        <f>IFERROR(VLOOKUP(AthListWomen[[#This Row],[CARD]],resres5112[],2,FALSE),0)</f>
        <v>0</v>
      </c>
      <c r="Q51" s="20">
        <f>IFERROR(VLOOKUP(P51,PointsTable[],2,FALSE),0)</f>
        <v>0</v>
      </c>
      <c r="R51" s="20">
        <f>IFERROR(VLOOKUP(AthListWomen[[#This Row],[CARD]],resres5113[],2,FALSE),0)</f>
        <v>0</v>
      </c>
      <c r="S51" s="20">
        <f>IFERROR(VLOOKUP(R51,PointsTable[],2,FALSE),0)</f>
        <v>0</v>
      </c>
      <c r="T51" s="28">
        <f>IFERROR(VLOOKUP(AthListWomen[[#This Row],[CARD]],resres5120[],2,FALSE),0)</f>
        <v>0</v>
      </c>
      <c r="U51" s="29">
        <f>IFERROR(VLOOKUP(T51,PointsTable[],2,FALSE),0)</f>
        <v>0</v>
      </c>
      <c r="V51" s="29">
        <f>IFERROR(VLOOKUP(AthListWomen[[#This Row],[CARD]],resres5118[],2,FALSE),0)</f>
        <v>0</v>
      </c>
      <c r="W51" s="29">
        <f>IFERROR(VLOOKUP(V51,PointsTable[],2,FALSE),0)</f>
        <v>0</v>
      </c>
      <c r="X51" s="29">
        <f>IFERROR(VLOOKUP(AthListWomen[[#This Row],[CARD]],resres5119[],2,FALSE),0)</f>
        <v>0</v>
      </c>
      <c r="Y51" s="29">
        <f>IFERROR(VLOOKUP(X51,PointsTable[],2,FALSE),0)</f>
        <v>0</v>
      </c>
      <c r="Z51" s="29">
        <f>IFERROR(VLOOKUP(AthListWomen[[#This Row],[CARD]],resres5121[],2,FALSE),0)</f>
        <v>43</v>
      </c>
      <c r="AA51" s="29">
        <f>IFERROR(VLOOKUP(Z51,PointsTable[],2,FALSE),0)</f>
        <v>0</v>
      </c>
      <c r="AB51" s="29">
        <f>IFERROR(VLOOKUP(AthListWomen[[#This Row],[CARD]],resres5122[],2,FALSE),0)</f>
        <v>25</v>
      </c>
      <c r="AC51" s="30">
        <f>IFERROR(VLOOKUP(AB51,PointsTable[],2,FALSE),0)</f>
        <v>6</v>
      </c>
      <c r="AD51" s="28">
        <f>IFERROR(VLOOKUP(AthListWomen[[#This Row],[CARD]],resres5138[],2,FALSE),0)</f>
        <v>39</v>
      </c>
      <c r="AE51" s="29">
        <f>IFERROR(VLOOKUP(AD51,PointsTable[],2,FALSE),0)</f>
        <v>0</v>
      </c>
      <c r="AF51" s="29">
        <f>IFERROR(VLOOKUP(AthListWomen[[#This Row],[CARD]],resres5139[],2,FALSE),0)</f>
        <v>0</v>
      </c>
      <c r="AG51" s="29">
        <f>IFERROR(VLOOKUP(AF51,PointsTable[],2,FALSE),0)</f>
        <v>0</v>
      </c>
      <c r="AH51" s="29">
        <f>IFERROR(VLOOKUP(AthListWomen[[#This Row],[CARD]],resres5140[],2,FALSE),0)</f>
        <v>0</v>
      </c>
      <c r="AI51" s="30">
        <f>IFERROR(VLOOKUP(AH51,PointsTable[],2,FALSE),0)</f>
        <v>0</v>
      </c>
    </row>
    <row r="52" spans="1:35" ht="18.75" x14ac:dyDescent="0.3">
      <c r="A52" s="18">
        <v>49</v>
      </c>
      <c r="B52" s="18">
        <v>72124</v>
      </c>
      <c r="C52" s="18" t="s">
        <v>394</v>
      </c>
      <c r="D52" s="18" t="s">
        <v>395</v>
      </c>
      <c r="E52" s="18" t="s">
        <v>199</v>
      </c>
      <c r="F52" s="18">
        <v>1999</v>
      </c>
      <c r="G52" s="26">
        <f>SUM(I52,K52,M52,O52,Q52,S52,U52,W52,Y52,AA52,AC52,AE52,AG52,AI52)</f>
        <v>5</v>
      </c>
      <c r="H52" s="19">
        <f>IFERROR(VLOOKUP(AthListWomen[[#This Row],[CARD]],resres5094[],2,FALSE),0)</f>
        <v>0</v>
      </c>
      <c r="I52" s="20">
        <f>IFERROR(VLOOKUP(H52,PointsTable[],2,FALSE),0)</f>
        <v>0</v>
      </c>
      <c r="J52" s="20">
        <f>IFERROR(VLOOKUP(AthListWomen[[#This Row],[CARD]],resres5095[],2,FALSE),0)</f>
        <v>29</v>
      </c>
      <c r="K52" s="20">
        <f>IFERROR(VLOOKUP(J52,PointsTable[],2,FALSE),0)</f>
        <v>2</v>
      </c>
      <c r="L52" s="20">
        <f>IFERROR(VLOOKUP(AthListWomen[[#This Row],[CARD]],resres5297[],2,FALSE),0)</f>
        <v>32</v>
      </c>
      <c r="M52" s="20">
        <f>IFERROR(VLOOKUP(L52,PointsTable[],2,FALSE),0)</f>
        <v>0</v>
      </c>
      <c r="N52" s="20">
        <f>IFERROR(VLOOKUP(AthListWomen[[#This Row],[CARD]],resres5096[],2,FALSE),0)</f>
        <v>36</v>
      </c>
      <c r="O52" s="20">
        <f>IFERROR(VLOOKUP(N52,PointsTable[],2,FALSE),0)</f>
        <v>0</v>
      </c>
      <c r="P52" s="19">
        <f>IFERROR(VLOOKUP(AthListWomen[[#This Row],[CARD]],resres5112[],2,FALSE),0)</f>
        <v>28</v>
      </c>
      <c r="Q52" s="20">
        <f>IFERROR(VLOOKUP(P52,PointsTable[],2,FALSE),0)</f>
        <v>3</v>
      </c>
      <c r="R52" s="20">
        <f>IFERROR(VLOOKUP(AthListWomen[[#This Row],[CARD]],resres5113[],2,FALSE),0)</f>
        <v>0</v>
      </c>
      <c r="S52" s="20">
        <f>IFERROR(VLOOKUP(R52,PointsTable[],2,FALSE),0)</f>
        <v>0</v>
      </c>
      <c r="T52" s="28">
        <f>IFERROR(VLOOKUP(AthListWomen[[#This Row],[CARD]],resres5120[],2,FALSE),0)</f>
        <v>0</v>
      </c>
      <c r="U52" s="29">
        <f>IFERROR(VLOOKUP(T52,PointsTable[],2,FALSE),0)</f>
        <v>0</v>
      </c>
      <c r="V52" s="29">
        <f>IFERROR(VLOOKUP(AthListWomen[[#This Row],[CARD]],resres5118[],2,FALSE),0)</f>
        <v>35</v>
      </c>
      <c r="W52" s="29">
        <f>IFERROR(VLOOKUP(V52,PointsTable[],2,FALSE),0)</f>
        <v>0</v>
      </c>
      <c r="X52" s="29">
        <f>IFERROR(VLOOKUP(AthListWomen[[#This Row],[CARD]],resres5119[],2,FALSE),0)</f>
        <v>35</v>
      </c>
      <c r="Y52" s="29">
        <f>IFERROR(VLOOKUP(X52,PointsTable[],2,FALSE),0)</f>
        <v>0</v>
      </c>
      <c r="Z52" s="29">
        <f>IFERROR(VLOOKUP(AthListWomen[[#This Row],[CARD]],resres5121[],2,FALSE),0)</f>
        <v>0</v>
      </c>
      <c r="AA52" s="29">
        <f>IFERROR(VLOOKUP(Z52,PointsTable[],2,FALSE),0)</f>
        <v>0</v>
      </c>
      <c r="AB52" s="29">
        <f>IFERROR(VLOOKUP(AthListWomen[[#This Row],[CARD]],resres5122[],2,FALSE),0)</f>
        <v>0</v>
      </c>
      <c r="AC52" s="30">
        <f>IFERROR(VLOOKUP(AB52,PointsTable[],2,FALSE),0)</f>
        <v>0</v>
      </c>
      <c r="AD52" s="28">
        <f>IFERROR(VLOOKUP(AthListWomen[[#This Row],[CARD]],resres5138[],2,FALSE),0)</f>
        <v>34</v>
      </c>
      <c r="AE52" s="29">
        <f>IFERROR(VLOOKUP(AD52,PointsTable[],2,FALSE),0)</f>
        <v>0</v>
      </c>
      <c r="AF52" s="29">
        <f>IFERROR(VLOOKUP(AthListWomen[[#This Row],[CARD]],resres5139[],2,FALSE),0)</f>
        <v>0</v>
      </c>
      <c r="AG52" s="29">
        <f>IFERROR(VLOOKUP(AF52,PointsTable[],2,FALSE),0)</f>
        <v>0</v>
      </c>
      <c r="AH52" s="29">
        <f>IFERROR(VLOOKUP(AthListWomen[[#This Row],[CARD]],resres5140[],2,FALSE),0)</f>
        <v>0</v>
      </c>
      <c r="AI52" s="30">
        <f>IFERROR(VLOOKUP(AH52,PointsTable[],2,FALSE),0)</f>
        <v>0</v>
      </c>
    </row>
    <row r="53" spans="1:35" ht="18.75" x14ac:dyDescent="0.3">
      <c r="A53" s="18">
        <v>50</v>
      </c>
      <c r="B53" s="18">
        <v>65077</v>
      </c>
      <c r="C53" s="18" t="s">
        <v>431</v>
      </c>
      <c r="D53" s="18" t="s">
        <v>432</v>
      </c>
      <c r="E53" s="18" t="s">
        <v>433</v>
      </c>
      <c r="F53" s="18">
        <v>1999</v>
      </c>
      <c r="G53" s="26">
        <f>SUM(I53,K53,M53,O53,Q53,S53,U53,W53,Y53,AA53,AC53,AE53,AG53,AI53)</f>
        <v>4</v>
      </c>
      <c r="H53" s="19">
        <f>IFERROR(VLOOKUP(AthListWomen[[#This Row],[CARD]],resres5094[],2,FALSE),0)</f>
        <v>28</v>
      </c>
      <c r="I53" s="20">
        <f>IFERROR(VLOOKUP(H53,PointsTable[],2,FALSE),0)</f>
        <v>3</v>
      </c>
      <c r="J53" s="20">
        <f>IFERROR(VLOOKUP(AthListWomen[[#This Row],[CARD]],resres5095[],2,FALSE),0)</f>
        <v>0</v>
      </c>
      <c r="K53" s="20">
        <f>IFERROR(VLOOKUP(J53,PointsTable[],2,FALSE),0)</f>
        <v>0</v>
      </c>
      <c r="L53" s="20">
        <f>IFERROR(VLOOKUP(AthListWomen[[#This Row],[CARD]],resres5297[],2,FALSE),0)</f>
        <v>30</v>
      </c>
      <c r="M53" s="20">
        <f>IFERROR(VLOOKUP(L53,PointsTable[],2,FALSE),0)</f>
        <v>1</v>
      </c>
      <c r="N53" s="20">
        <f>IFERROR(VLOOKUP(AthListWomen[[#This Row],[CARD]],resres5096[],2,FALSE),0)</f>
        <v>40</v>
      </c>
      <c r="O53" s="20">
        <f>IFERROR(VLOOKUP(N53,PointsTable[],2,FALSE),0)</f>
        <v>0</v>
      </c>
      <c r="P53" s="19">
        <f>IFERROR(VLOOKUP(AthListWomen[[#This Row],[CARD]],resres5112[],2,FALSE),0)</f>
        <v>0</v>
      </c>
      <c r="Q53" s="20">
        <f>IFERROR(VLOOKUP(P53,PointsTable[],2,FALSE),0)</f>
        <v>0</v>
      </c>
      <c r="R53" s="20">
        <f>IFERROR(VLOOKUP(AthListWomen[[#This Row],[CARD]],resres5113[],2,FALSE),0)</f>
        <v>37</v>
      </c>
      <c r="S53" s="20">
        <f>IFERROR(VLOOKUP(R53,PointsTable[],2,FALSE),0)</f>
        <v>0</v>
      </c>
      <c r="T53" s="28">
        <f>IFERROR(VLOOKUP(AthListWomen[[#This Row],[CARD]],resres5120[],2,FALSE),0)</f>
        <v>0</v>
      </c>
      <c r="U53" s="29">
        <f>IFERROR(VLOOKUP(T53,PointsTable[],2,FALSE),0)</f>
        <v>0</v>
      </c>
      <c r="V53" s="29">
        <f>IFERROR(VLOOKUP(AthListWomen[[#This Row],[CARD]],resres5118[],2,FALSE),0)</f>
        <v>0</v>
      </c>
      <c r="W53" s="29">
        <f>IFERROR(VLOOKUP(V53,PointsTable[],2,FALSE),0)</f>
        <v>0</v>
      </c>
      <c r="X53" s="29">
        <f>IFERROR(VLOOKUP(AthListWomen[[#This Row],[CARD]],resres5119[],2,FALSE),0)</f>
        <v>0</v>
      </c>
      <c r="Y53" s="29">
        <f>IFERROR(VLOOKUP(X53,PointsTable[],2,FALSE),0)</f>
        <v>0</v>
      </c>
      <c r="Z53" s="29">
        <f>IFERROR(VLOOKUP(AthListWomen[[#This Row],[CARD]],resres5121[],2,FALSE),0)</f>
        <v>0</v>
      </c>
      <c r="AA53" s="29">
        <f>IFERROR(VLOOKUP(Z53,PointsTable[],2,FALSE),0)</f>
        <v>0</v>
      </c>
      <c r="AB53" s="29">
        <f>IFERROR(VLOOKUP(AthListWomen[[#This Row],[CARD]],resres5122[],2,FALSE),0)</f>
        <v>0</v>
      </c>
      <c r="AC53" s="30">
        <f>IFERROR(VLOOKUP(AB53,PointsTable[],2,FALSE),0)</f>
        <v>0</v>
      </c>
      <c r="AD53" s="28">
        <f>IFERROR(VLOOKUP(AthListWomen[[#This Row],[CARD]],resres5138[],2,FALSE),0)</f>
        <v>0</v>
      </c>
      <c r="AE53" s="29">
        <f>IFERROR(VLOOKUP(AD53,PointsTable[],2,FALSE),0)</f>
        <v>0</v>
      </c>
      <c r="AF53" s="29">
        <f>IFERROR(VLOOKUP(AthListWomen[[#This Row],[CARD]],resres5139[],2,FALSE),0)</f>
        <v>0</v>
      </c>
      <c r="AG53" s="29">
        <f>IFERROR(VLOOKUP(AF53,PointsTable[],2,FALSE),0)</f>
        <v>0</v>
      </c>
      <c r="AH53" s="29">
        <f>IFERROR(VLOOKUP(AthListWomen[[#This Row],[CARD]],resres5140[],2,FALSE),0)</f>
        <v>0</v>
      </c>
      <c r="AI53" s="30">
        <f>IFERROR(VLOOKUP(AH53,PointsTable[],2,FALSE),0)</f>
        <v>0</v>
      </c>
    </row>
    <row r="54" spans="1:35" ht="18.75" x14ac:dyDescent="0.3">
      <c r="A54" s="18">
        <v>50</v>
      </c>
      <c r="B54" s="18">
        <v>67107</v>
      </c>
      <c r="C54" s="18" t="s">
        <v>434</v>
      </c>
      <c r="D54" s="18" t="s">
        <v>482</v>
      </c>
      <c r="E54" s="18" t="s">
        <v>208</v>
      </c>
      <c r="F54" s="18">
        <v>2000</v>
      </c>
      <c r="G54" s="26">
        <f>SUM(I54,K54,M54,O54,Q54,S54,U54,W54,Y54,AA54,AC54,AE54,AG54,AI54)</f>
        <v>4</v>
      </c>
      <c r="H54" s="19">
        <f>IFERROR(VLOOKUP(AthListWomen[[#This Row],[CARD]],resres5094[],2,FALSE),0)</f>
        <v>0</v>
      </c>
      <c r="I54" s="20">
        <f>IFERROR(VLOOKUP(H54,PointsTable[],2,FALSE),0)</f>
        <v>0</v>
      </c>
      <c r="J54" s="20">
        <f>IFERROR(VLOOKUP(AthListWomen[[#This Row],[CARD]],resres5095[],2,FALSE),0)</f>
        <v>0</v>
      </c>
      <c r="K54" s="20">
        <f>IFERROR(VLOOKUP(J54,PointsTable[],2,FALSE),0)</f>
        <v>0</v>
      </c>
      <c r="L54" s="20">
        <f>IFERROR(VLOOKUP(AthListWomen[[#This Row],[CARD]],resres5297[],2,FALSE),0)</f>
        <v>37</v>
      </c>
      <c r="M54" s="20">
        <f>IFERROR(VLOOKUP(L54,PointsTable[],2,FALSE),0)</f>
        <v>0</v>
      </c>
      <c r="N54" s="20">
        <f>IFERROR(VLOOKUP(AthListWomen[[#This Row],[CARD]],resres5096[],2,FALSE),0)</f>
        <v>0</v>
      </c>
      <c r="O54" s="20">
        <f>IFERROR(VLOOKUP(N54,PointsTable[],2,FALSE),0)</f>
        <v>0</v>
      </c>
      <c r="P54" s="19">
        <f>IFERROR(VLOOKUP(AthListWomen[[#This Row],[CARD]],resres5112[],2,FALSE),0)</f>
        <v>41</v>
      </c>
      <c r="Q54" s="20">
        <f>IFERROR(VLOOKUP(P54,PointsTable[],2,FALSE),0)</f>
        <v>0</v>
      </c>
      <c r="R54" s="20">
        <f>IFERROR(VLOOKUP(AthListWomen[[#This Row],[CARD]],resres5113[],2,FALSE),0)</f>
        <v>45</v>
      </c>
      <c r="S54" s="20">
        <f>IFERROR(VLOOKUP(R54,PointsTable[],2,FALSE),0)</f>
        <v>0</v>
      </c>
      <c r="T54" s="28">
        <f>IFERROR(VLOOKUP(AthListWomen[[#This Row],[CARD]],resres5120[],2,FALSE),0)</f>
        <v>34</v>
      </c>
      <c r="U54" s="29">
        <f>IFERROR(VLOOKUP(T54,PointsTable[],2,FALSE),0)</f>
        <v>0</v>
      </c>
      <c r="V54" s="29">
        <f>IFERROR(VLOOKUP(AthListWomen[[#This Row],[CARD]],resres5118[],2,FALSE),0)</f>
        <v>37</v>
      </c>
      <c r="W54" s="29">
        <f>IFERROR(VLOOKUP(V54,PointsTable[],2,FALSE),0)</f>
        <v>0</v>
      </c>
      <c r="X54" s="29">
        <f>IFERROR(VLOOKUP(AthListWomen[[#This Row],[CARD]],resres5119[],2,FALSE),0)</f>
        <v>33</v>
      </c>
      <c r="Y54" s="29">
        <f>IFERROR(VLOOKUP(X54,PointsTable[],2,FALSE),0)</f>
        <v>0</v>
      </c>
      <c r="Z54" s="29">
        <f>IFERROR(VLOOKUP(AthListWomen[[#This Row],[CARD]],resres5121[],2,FALSE),0)</f>
        <v>39</v>
      </c>
      <c r="AA54" s="29">
        <f>IFERROR(VLOOKUP(Z54,PointsTable[],2,FALSE),0)</f>
        <v>0</v>
      </c>
      <c r="AB54" s="29">
        <f>IFERROR(VLOOKUP(AthListWomen[[#This Row],[CARD]],resres5122[],2,FALSE),0)</f>
        <v>0</v>
      </c>
      <c r="AC54" s="30">
        <f>IFERROR(VLOOKUP(AB54,PointsTable[],2,FALSE),0)</f>
        <v>0</v>
      </c>
      <c r="AD54" s="28">
        <f>IFERROR(VLOOKUP(AthListWomen[[#This Row],[CARD]],resres5138[],2,FALSE),0)</f>
        <v>32</v>
      </c>
      <c r="AE54" s="29">
        <f>IFERROR(VLOOKUP(AD54,PointsTable[],2,FALSE),0)</f>
        <v>0</v>
      </c>
      <c r="AF54" s="29">
        <f>IFERROR(VLOOKUP(AthListWomen[[#This Row],[CARD]],resres5139[],2,FALSE),0)</f>
        <v>32</v>
      </c>
      <c r="AG54" s="29">
        <f>IFERROR(VLOOKUP(AF54,PointsTable[],2,FALSE),0)</f>
        <v>0</v>
      </c>
      <c r="AH54" s="29">
        <f>IFERROR(VLOOKUP(AthListWomen[[#This Row],[CARD]],resres5140[],2,FALSE),0)</f>
        <v>27</v>
      </c>
      <c r="AI54" s="30">
        <f>IFERROR(VLOOKUP(AH54,PointsTable[],2,FALSE),0)</f>
        <v>4</v>
      </c>
    </row>
    <row r="55" spans="1:35" ht="18.75" x14ac:dyDescent="0.3">
      <c r="A55" s="18">
        <v>52</v>
      </c>
      <c r="B55" s="18">
        <v>67207</v>
      </c>
      <c r="C55" s="18" t="s">
        <v>531</v>
      </c>
      <c r="D55" s="18" t="s">
        <v>532</v>
      </c>
      <c r="E55" s="18" t="s">
        <v>208</v>
      </c>
      <c r="F55" s="18">
        <v>2000</v>
      </c>
      <c r="G55" s="26">
        <f>SUM(I55,K55,M55,O55,Q55,S55,U55,W55,Y55,AA55,AC55,AE55,AG55,AI55)</f>
        <v>3</v>
      </c>
      <c r="H55" s="19">
        <f>IFERROR(VLOOKUP(AthListWomen[[#This Row],[CARD]],resres5094[],2,FALSE),0)</f>
        <v>44</v>
      </c>
      <c r="I55" s="20">
        <f>IFERROR(VLOOKUP(H55,PointsTable[],2,FALSE),0)</f>
        <v>0</v>
      </c>
      <c r="J55" s="20">
        <f>IFERROR(VLOOKUP(AthListWomen[[#This Row],[CARD]],resres5095[],2,FALSE),0)</f>
        <v>0</v>
      </c>
      <c r="K55" s="20">
        <f>IFERROR(VLOOKUP(J55,PointsTable[],2,FALSE),0)</f>
        <v>0</v>
      </c>
      <c r="L55" s="20">
        <f>IFERROR(VLOOKUP(AthListWomen[[#This Row],[CARD]],resres5297[],2,FALSE),0)</f>
        <v>39</v>
      </c>
      <c r="M55" s="20">
        <f>IFERROR(VLOOKUP(L55,PointsTable[],2,FALSE),0)</f>
        <v>0</v>
      </c>
      <c r="N55" s="20">
        <f>IFERROR(VLOOKUP(AthListWomen[[#This Row],[CARD]],resres5096[],2,FALSE),0)</f>
        <v>41</v>
      </c>
      <c r="O55" s="20">
        <f>IFERROR(VLOOKUP(N55,PointsTable[],2,FALSE),0)</f>
        <v>0</v>
      </c>
      <c r="P55" s="19">
        <f>IFERROR(VLOOKUP(AthListWomen[[#This Row],[CARD]],resres5112[],2,FALSE),0)</f>
        <v>39</v>
      </c>
      <c r="Q55" s="20">
        <f>IFERROR(VLOOKUP(P55,PointsTable[],2,FALSE),0)</f>
        <v>0</v>
      </c>
      <c r="R55" s="20">
        <f>IFERROR(VLOOKUP(AthListWomen[[#This Row],[CARD]],resres5113[],2,FALSE),0)</f>
        <v>44</v>
      </c>
      <c r="S55" s="20">
        <f>IFERROR(VLOOKUP(R55,PointsTable[],2,FALSE),0)</f>
        <v>0</v>
      </c>
      <c r="T55" s="28">
        <f>IFERROR(VLOOKUP(AthListWomen[[#This Row],[CARD]],resres5120[],2,FALSE),0)</f>
        <v>0</v>
      </c>
      <c r="U55" s="29">
        <f>IFERROR(VLOOKUP(T55,PointsTable[],2,FALSE),0)</f>
        <v>0</v>
      </c>
      <c r="V55" s="29">
        <f>IFERROR(VLOOKUP(AthListWomen[[#This Row],[CARD]],resres5118[],2,FALSE),0)</f>
        <v>49</v>
      </c>
      <c r="W55" s="29">
        <f>IFERROR(VLOOKUP(V55,PointsTable[],2,FALSE),0)</f>
        <v>0</v>
      </c>
      <c r="X55" s="29">
        <f>IFERROR(VLOOKUP(AthListWomen[[#This Row],[CARD]],resres5119[],2,FALSE),0)</f>
        <v>42</v>
      </c>
      <c r="Y55" s="29">
        <f>IFERROR(VLOOKUP(X55,PointsTable[],2,FALSE),0)</f>
        <v>0</v>
      </c>
      <c r="Z55" s="29">
        <f>IFERROR(VLOOKUP(AthListWomen[[#This Row],[CARD]],resres5121[],2,FALSE),0)</f>
        <v>0</v>
      </c>
      <c r="AA55" s="29">
        <f>IFERROR(VLOOKUP(Z55,PointsTable[],2,FALSE),0)</f>
        <v>0</v>
      </c>
      <c r="AB55" s="29">
        <f>IFERROR(VLOOKUP(AthListWomen[[#This Row],[CARD]],resres5122[],2,FALSE),0)</f>
        <v>0</v>
      </c>
      <c r="AC55" s="30">
        <f>IFERROR(VLOOKUP(AB55,PointsTable[],2,FALSE),0)</f>
        <v>0</v>
      </c>
      <c r="AD55" s="28">
        <f>IFERROR(VLOOKUP(AthListWomen[[#This Row],[CARD]],resres5138[],2,FALSE),0)</f>
        <v>45</v>
      </c>
      <c r="AE55" s="29">
        <f>IFERROR(VLOOKUP(AD55,PointsTable[],2,FALSE),0)</f>
        <v>0</v>
      </c>
      <c r="AF55" s="29">
        <f>IFERROR(VLOOKUP(AthListWomen[[#This Row],[CARD]],resres5139[],2,FALSE),0)</f>
        <v>41</v>
      </c>
      <c r="AG55" s="29">
        <f>IFERROR(VLOOKUP(AF55,PointsTable[],2,FALSE),0)</f>
        <v>0</v>
      </c>
      <c r="AH55" s="29">
        <f>IFERROR(VLOOKUP(AthListWomen[[#This Row],[CARD]],resres5140[],2,FALSE),0)</f>
        <v>28</v>
      </c>
      <c r="AI55" s="30">
        <f>IFERROR(VLOOKUP(AH55,PointsTable[],2,FALSE),0)</f>
        <v>3</v>
      </c>
    </row>
    <row r="56" spans="1:35" ht="18.75" x14ac:dyDescent="0.3">
      <c r="A56" s="11">
        <v>53</v>
      </c>
      <c r="B56" s="18">
        <v>65789</v>
      </c>
      <c r="C56" s="18" t="s">
        <v>390</v>
      </c>
      <c r="D56" s="18" t="s">
        <v>391</v>
      </c>
      <c r="E56" s="18" t="s">
        <v>258</v>
      </c>
      <c r="F56" s="18">
        <v>1999</v>
      </c>
      <c r="G56" s="26">
        <f>SUM(I56,K56,M56,O56,Q56,S56,U56,W56,Y56,AA56,AC56,AE56,AG56,AI56)</f>
        <v>0</v>
      </c>
      <c r="H56" s="19">
        <f>IFERROR(VLOOKUP(AthListWomen[[#This Row],[CARD]],resres5094[],2,FALSE),0)</f>
        <v>0</v>
      </c>
      <c r="I56" s="20">
        <f>IFERROR(VLOOKUP(H56,PointsTable[],2,FALSE),0)</f>
        <v>0</v>
      </c>
      <c r="J56" s="20">
        <f>IFERROR(VLOOKUP(AthListWomen[[#This Row],[CARD]],resres5095[],2,FALSE),0)</f>
        <v>0</v>
      </c>
      <c r="K56" s="20">
        <f>IFERROR(VLOOKUP(J56,PointsTable[],2,FALSE),0)</f>
        <v>0</v>
      </c>
      <c r="L56" s="20">
        <f>IFERROR(VLOOKUP(AthListWomen[[#This Row],[CARD]],resres5297[],2,FALSE),0)</f>
        <v>0</v>
      </c>
      <c r="M56" s="20">
        <f>IFERROR(VLOOKUP(L56,PointsTable[],2,FALSE),0)</f>
        <v>0</v>
      </c>
      <c r="N56" s="20">
        <f>IFERROR(VLOOKUP(AthListWomen[[#This Row],[CARD]],resres5096[],2,FALSE),0)</f>
        <v>0</v>
      </c>
      <c r="O56" s="20">
        <f>IFERROR(VLOOKUP(N56,PointsTable[],2,FALSE),0)</f>
        <v>0</v>
      </c>
      <c r="P56" s="19">
        <f>IFERROR(VLOOKUP(AthListWomen[[#This Row],[CARD]],resres5112[],2,FALSE),0)</f>
        <v>0</v>
      </c>
      <c r="Q56" s="20">
        <f>IFERROR(VLOOKUP(P56,PointsTable[],2,FALSE),0)</f>
        <v>0</v>
      </c>
      <c r="R56" s="20">
        <f>IFERROR(VLOOKUP(AthListWomen[[#This Row],[CARD]],resres5113[],2,FALSE),0)</f>
        <v>0</v>
      </c>
      <c r="S56" s="20">
        <f>IFERROR(VLOOKUP(R56,PointsTable[],2,FALSE),0)</f>
        <v>0</v>
      </c>
      <c r="T56" s="28">
        <f>IFERROR(VLOOKUP(AthListWomen[[#This Row],[CARD]],resres5120[],2,FALSE),0)</f>
        <v>0</v>
      </c>
      <c r="U56" s="29">
        <f>IFERROR(VLOOKUP(T56,PointsTable[],2,FALSE),0)</f>
        <v>0</v>
      </c>
      <c r="V56" s="29">
        <f>IFERROR(VLOOKUP(AthListWomen[[#This Row],[CARD]],resres5118[],2,FALSE),0)</f>
        <v>0</v>
      </c>
      <c r="W56" s="29">
        <f>IFERROR(VLOOKUP(V56,PointsTable[],2,FALSE),0)</f>
        <v>0</v>
      </c>
      <c r="X56" s="29">
        <f>IFERROR(VLOOKUP(AthListWomen[[#This Row],[CARD]],resres5119[],2,FALSE),0)</f>
        <v>0</v>
      </c>
      <c r="Y56" s="29">
        <f>IFERROR(VLOOKUP(X56,PointsTable[],2,FALSE),0)</f>
        <v>0</v>
      </c>
      <c r="Z56" s="29">
        <f>IFERROR(VLOOKUP(AthListWomen[[#This Row],[CARD]],resres5121[],2,FALSE),0)</f>
        <v>0</v>
      </c>
      <c r="AA56" s="29">
        <f>IFERROR(VLOOKUP(Z56,PointsTable[],2,FALSE),0)</f>
        <v>0</v>
      </c>
      <c r="AB56" s="29">
        <f>IFERROR(VLOOKUP(AthListWomen[[#This Row],[CARD]],resres5122[],2,FALSE),0)</f>
        <v>0</v>
      </c>
      <c r="AC56" s="30">
        <f>IFERROR(VLOOKUP(AB56,PointsTable[],2,FALSE),0)</f>
        <v>0</v>
      </c>
      <c r="AD56" s="28">
        <f>IFERROR(VLOOKUP(AthListWomen[[#This Row],[CARD]],resres5138[],2,FALSE),0)</f>
        <v>0</v>
      </c>
      <c r="AE56" s="29">
        <f>IFERROR(VLOOKUP(AD56,PointsTable[],2,FALSE),0)</f>
        <v>0</v>
      </c>
      <c r="AF56" s="29">
        <f>IFERROR(VLOOKUP(AthListWomen[[#This Row],[CARD]],resres5139[],2,FALSE),0)</f>
        <v>0</v>
      </c>
      <c r="AG56" s="29">
        <f>IFERROR(VLOOKUP(AF56,PointsTable[],2,FALSE),0)</f>
        <v>0</v>
      </c>
      <c r="AH56" s="29">
        <f>IFERROR(VLOOKUP(AthListWomen[[#This Row],[CARD]],resres5140[],2,FALSE),0)</f>
        <v>0</v>
      </c>
      <c r="AI56" s="30">
        <f>IFERROR(VLOOKUP(AH56,PointsTable[],2,FALSE),0)</f>
        <v>0</v>
      </c>
    </row>
    <row r="57" spans="1:35" ht="18.75" x14ac:dyDescent="0.3">
      <c r="A57" s="11">
        <v>54</v>
      </c>
      <c r="B57" s="18">
        <v>69248</v>
      </c>
      <c r="C57" s="18" t="s">
        <v>396</v>
      </c>
      <c r="D57" s="18" t="s">
        <v>397</v>
      </c>
      <c r="E57" s="18" t="s">
        <v>328</v>
      </c>
      <c r="F57" s="18">
        <v>2000</v>
      </c>
      <c r="G57" s="26">
        <f>SUM(I57,K57,M57,O57,Q57,S57,U57,W57,Y57,AA57,AC57,AE57,AG57,AI57)</f>
        <v>0</v>
      </c>
      <c r="H57" s="19">
        <f>IFERROR(VLOOKUP(AthListWomen[[#This Row],[CARD]],resres5094[],2,FALSE),0)</f>
        <v>0</v>
      </c>
      <c r="I57" s="20">
        <f>IFERROR(VLOOKUP(H57,PointsTable[],2,FALSE),0)</f>
        <v>0</v>
      </c>
      <c r="J57" s="20">
        <f>IFERROR(VLOOKUP(AthListWomen[[#This Row],[CARD]],resres5095[],2,FALSE),0)</f>
        <v>0</v>
      </c>
      <c r="K57" s="20">
        <f>IFERROR(VLOOKUP(J57,PointsTable[],2,FALSE),0)</f>
        <v>0</v>
      </c>
      <c r="L57" s="20">
        <f>IFERROR(VLOOKUP(AthListWomen[[#This Row],[CARD]],resres5297[],2,FALSE),0)</f>
        <v>0</v>
      </c>
      <c r="M57" s="20">
        <f>IFERROR(VLOOKUP(L57,PointsTable[],2,FALSE),0)</f>
        <v>0</v>
      </c>
      <c r="N57" s="20">
        <f>IFERROR(VLOOKUP(AthListWomen[[#This Row],[CARD]],resres5096[],2,FALSE),0)</f>
        <v>0</v>
      </c>
      <c r="O57" s="20">
        <f>IFERROR(VLOOKUP(N57,PointsTable[],2,FALSE),0)</f>
        <v>0</v>
      </c>
      <c r="P57" s="19">
        <f>IFERROR(VLOOKUP(AthListWomen[[#This Row],[CARD]],resres5112[],2,FALSE),0)</f>
        <v>0</v>
      </c>
      <c r="Q57" s="20">
        <f>IFERROR(VLOOKUP(P57,PointsTable[],2,FALSE),0)</f>
        <v>0</v>
      </c>
      <c r="R57" s="20">
        <f>IFERROR(VLOOKUP(AthListWomen[[#This Row],[CARD]],resres5113[],2,FALSE),0)</f>
        <v>0</v>
      </c>
      <c r="S57" s="20">
        <f>IFERROR(VLOOKUP(R57,PointsTable[],2,FALSE),0)</f>
        <v>0</v>
      </c>
      <c r="T57" s="28">
        <f>IFERROR(VLOOKUP(AthListWomen[[#This Row],[CARD]],resres5120[],2,FALSE),0)</f>
        <v>0</v>
      </c>
      <c r="U57" s="29">
        <f>IFERROR(VLOOKUP(T57,PointsTable[],2,FALSE),0)</f>
        <v>0</v>
      </c>
      <c r="V57" s="29">
        <f>IFERROR(VLOOKUP(AthListWomen[[#This Row],[CARD]],resres5118[],2,FALSE),0)</f>
        <v>0</v>
      </c>
      <c r="W57" s="29">
        <f>IFERROR(VLOOKUP(V57,PointsTable[],2,FALSE),0)</f>
        <v>0</v>
      </c>
      <c r="X57" s="29">
        <f>IFERROR(VLOOKUP(AthListWomen[[#This Row],[CARD]],resres5119[],2,FALSE),0)</f>
        <v>0</v>
      </c>
      <c r="Y57" s="29">
        <f>IFERROR(VLOOKUP(X57,PointsTable[],2,FALSE),0)</f>
        <v>0</v>
      </c>
      <c r="Z57" s="29">
        <f>IFERROR(VLOOKUP(AthListWomen[[#This Row],[CARD]],resres5121[],2,FALSE),0)</f>
        <v>0</v>
      </c>
      <c r="AA57" s="29">
        <f>IFERROR(VLOOKUP(Z57,PointsTable[],2,FALSE),0)</f>
        <v>0</v>
      </c>
      <c r="AB57" s="29">
        <f>IFERROR(VLOOKUP(AthListWomen[[#This Row],[CARD]],resres5122[],2,FALSE),0)</f>
        <v>0</v>
      </c>
      <c r="AC57" s="30">
        <f>IFERROR(VLOOKUP(AB57,PointsTable[],2,FALSE),0)</f>
        <v>0</v>
      </c>
      <c r="AD57" s="28">
        <f>IFERROR(VLOOKUP(AthListWomen[[#This Row],[CARD]],resres5138[],2,FALSE),0)</f>
        <v>0</v>
      </c>
      <c r="AE57" s="29">
        <f>IFERROR(VLOOKUP(AD57,PointsTable[],2,FALSE),0)</f>
        <v>0</v>
      </c>
      <c r="AF57" s="29">
        <f>IFERROR(VLOOKUP(AthListWomen[[#This Row],[CARD]],resres5139[],2,FALSE),0)</f>
        <v>0</v>
      </c>
      <c r="AG57" s="29">
        <f>IFERROR(VLOOKUP(AF57,PointsTable[],2,FALSE),0)</f>
        <v>0</v>
      </c>
      <c r="AH57" s="29">
        <f>IFERROR(VLOOKUP(AthListWomen[[#This Row],[CARD]],resres5140[],2,FALSE),0)</f>
        <v>0</v>
      </c>
      <c r="AI57" s="30">
        <f>IFERROR(VLOOKUP(AH57,PointsTable[],2,FALSE),0)</f>
        <v>0</v>
      </c>
    </row>
    <row r="58" spans="1:35" ht="18.75" x14ac:dyDescent="0.3">
      <c r="A58" s="11">
        <v>55</v>
      </c>
      <c r="B58" s="18">
        <v>72946</v>
      </c>
      <c r="C58" s="18" t="s">
        <v>398</v>
      </c>
      <c r="D58" s="18" t="s">
        <v>399</v>
      </c>
      <c r="E58" s="18" t="s">
        <v>205</v>
      </c>
      <c r="F58" s="18">
        <v>1999</v>
      </c>
      <c r="G58" s="26">
        <f>SUM(I58,K58,M58,O58,Q58,S58,U58,W58,Y58,AA58,AC58,AE58,AG58,AI58)</f>
        <v>0</v>
      </c>
      <c r="H58" s="19">
        <f>IFERROR(VLOOKUP(AthListWomen[[#This Row],[CARD]],resres5094[],2,FALSE),0)</f>
        <v>0</v>
      </c>
      <c r="I58" s="20">
        <f>IFERROR(VLOOKUP(H58,PointsTable[],2,FALSE),0)</f>
        <v>0</v>
      </c>
      <c r="J58" s="20">
        <f>IFERROR(VLOOKUP(AthListWomen[[#This Row],[CARD]],resres5095[],2,FALSE),0)</f>
        <v>0</v>
      </c>
      <c r="K58" s="20">
        <f>IFERROR(VLOOKUP(J58,PointsTable[],2,FALSE),0)</f>
        <v>0</v>
      </c>
      <c r="L58" s="20">
        <f>IFERROR(VLOOKUP(AthListWomen[[#This Row],[CARD]],resres5297[],2,FALSE),0)</f>
        <v>0</v>
      </c>
      <c r="M58" s="20">
        <f>IFERROR(VLOOKUP(L58,PointsTable[],2,FALSE),0)</f>
        <v>0</v>
      </c>
      <c r="N58" s="20">
        <f>IFERROR(VLOOKUP(AthListWomen[[#This Row],[CARD]],resres5096[],2,FALSE),0)</f>
        <v>0</v>
      </c>
      <c r="O58" s="20">
        <f>IFERROR(VLOOKUP(N58,PointsTable[],2,FALSE),0)</f>
        <v>0</v>
      </c>
      <c r="P58" s="19">
        <f>IFERROR(VLOOKUP(AthListWomen[[#This Row],[CARD]],resres5112[],2,FALSE),0)</f>
        <v>0</v>
      </c>
      <c r="Q58" s="20">
        <f>IFERROR(VLOOKUP(P58,PointsTable[],2,FALSE),0)</f>
        <v>0</v>
      </c>
      <c r="R58" s="20">
        <f>IFERROR(VLOOKUP(AthListWomen[[#This Row],[CARD]],resres5113[],2,FALSE),0)</f>
        <v>0</v>
      </c>
      <c r="S58" s="20">
        <f>IFERROR(VLOOKUP(R58,PointsTable[],2,FALSE),0)</f>
        <v>0</v>
      </c>
      <c r="T58" s="28">
        <f>IFERROR(VLOOKUP(AthListWomen[[#This Row],[CARD]],resres5120[],2,FALSE),0)</f>
        <v>0</v>
      </c>
      <c r="U58" s="29">
        <f>IFERROR(VLOOKUP(T58,PointsTable[],2,FALSE),0)</f>
        <v>0</v>
      </c>
      <c r="V58" s="29">
        <f>IFERROR(VLOOKUP(AthListWomen[[#This Row],[CARD]],resres5118[],2,FALSE),0)</f>
        <v>0</v>
      </c>
      <c r="W58" s="29">
        <f>IFERROR(VLOOKUP(V58,PointsTable[],2,FALSE),0)</f>
        <v>0</v>
      </c>
      <c r="X58" s="29">
        <f>IFERROR(VLOOKUP(AthListWomen[[#This Row],[CARD]],resres5119[],2,FALSE),0)</f>
        <v>0</v>
      </c>
      <c r="Y58" s="29">
        <f>IFERROR(VLOOKUP(X58,PointsTable[],2,FALSE),0)</f>
        <v>0</v>
      </c>
      <c r="Z58" s="29">
        <f>IFERROR(VLOOKUP(AthListWomen[[#This Row],[CARD]],resres5121[],2,FALSE),0)</f>
        <v>0</v>
      </c>
      <c r="AA58" s="29">
        <f>IFERROR(VLOOKUP(Z58,PointsTable[],2,FALSE),0)</f>
        <v>0</v>
      </c>
      <c r="AB58" s="29">
        <f>IFERROR(VLOOKUP(AthListWomen[[#This Row],[CARD]],resres5122[],2,FALSE),0)</f>
        <v>0</v>
      </c>
      <c r="AC58" s="30">
        <f>IFERROR(VLOOKUP(AB58,PointsTable[],2,FALSE),0)</f>
        <v>0</v>
      </c>
      <c r="AD58" s="28">
        <f>IFERROR(VLOOKUP(AthListWomen[[#This Row],[CARD]],resres5138[],2,FALSE),0)</f>
        <v>0</v>
      </c>
      <c r="AE58" s="29">
        <f>IFERROR(VLOOKUP(AD58,PointsTable[],2,FALSE),0)</f>
        <v>0</v>
      </c>
      <c r="AF58" s="29">
        <f>IFERROR(VLOOKUP(AthListWomen[[#This Row],[CARD]],resres5139[],2,FALSE),0)</f>
        <v>0</v>
      </c>
      <c r="AG58" s="29">
        <f>IFERROR(VLOOKUP(AF58,PointsTable[],2,FALSE),0)</f>
        <v>0</v>
      </c>
      <c r="AH58" s="29">
        <f>IFERROR(VLOOKUP(AthListWomen[[#This Row],[CARD]],resres5140[],2,FALSE),0)</f>
        <v>0</v>
      </c>
      <c r="AI58" s="30">
        <f>IFERROR(VLOOKUP(AH58,PointsTable[],2,FALSE),0)</f>
        <v>0</v>
      </c>
    </row>
    <row r="59" spans="1:35" ht="18.75" x14ac:dyDescent="0.3">
      <c r="A59" s="11">
        <v>56</v>
      </c>
      <c r="B59" s="18">
        <v>69255</v>
      </c>
      <c r="C59" s="18" t="s">
        <v>404</v>
      </c>
      <c r="D59" s="18" t="s">
        <v>405</v>
      </c>
      <c r="E59" s="18" t="s">
        <v>406</v>
      </c>
      <c r="F59" s="18">
        <v>1999</v>
      </c>
      <c r="G59" s="26">
        <f>SUM(I59,K59,M59,O59,Q59,S59,U59,W59,Y59,AA59,AC59,AE59,AG59,AI59)</f>
        <v>0</v>
      </c>
      <c r="H59" s="19">
        <f>IFERROR(VLOOKUP(AthListWomen[[#This Row],[CARD]],resres5094[],2,FALSE),0)</f>
        <v>0</v>
      </c>
      <c r="I59" s="20">
        <f>IFERROR(VLOOKUP(H59,PointsTable[],2,FALSE),0)</f>
        <v>0</v>
      </c>
      <c r="J59" s="20">
        <f>IFERROR(VLOOKUP(AthListWomen[[#This Row],[CARD]],resres5095[],2,FALSE),0)</f>
        <v>0</v>
      </c>
      <c r="K59" s="20">
        <f>IFERROR(VLOOKUP(J59,PointsTable[],2,FALSE),0)</f>
        <v>0</v>
      </c>
      <c r="L59" s="20">
        <f>IFERROR(VLOOKUP(AthListWomen[[#This Row],[CARD]],resres5297[],2,FALSE),0)</f>
        <v>0</v>
      </c>
      <c r="M59" s="20">
        <f>IFERROR(VLOOKUP(L59,PointsTable[],2,FALSE),0)</f>
        <v>0</v>
      </c>
      <c r="N59" s="20">
        <f>IFERROR(VLOOKUP(AthListWomen[[#This Row],[CARD]],resres5096[],2,FALSE),0)</f>
        <v>0</v>
      </c>
      <c r="O59" s="20">
        <f>IFERROR(VLOOKUP(N59,PointsTable[],2,FALSE),0)</f>
        <v>0</v>
      </c>
      <c r="P59" s="19">
        <f>IFERROR(VLOOKUP(AthListWomen[[#This Row],[CARD]],resres5112[],2,FALSE),0)</f>
        <v>0</v>
      </c>
      <c r="Q59" s="20">
        <f>IFERROR(VLOOKUP(P59,PointsTable[],2,FALSE),0)</f>
        <v>0</v>
      </c>
      <c r="R59" s="20">
        <f>IFERROR(VLOOKUP(AthListWomen[[#This Row],[CARD]],resres5113[],2,FALSE),0)</f>
        <v>0</v>
      </c>
      <c r="S59" s="20">
        <f>IFERROR(VLOOKUP(R59,PointsTable[],2,FALSE),0)</f>
        <v>0</v>
      </c>
      <c r="T59" s="28">
        <f>IFERROR(VLOOKUP(AthListWomen[[#This Row],[CARD]],resres5120[],2,FALSE),0)</f>
        <v>0</v>
      </c>
      <c r="U59" s="29">
        <f>IFERROR(VLOOKUP(T59,PointsTable[],2,FALSE),0)</f>
        <v>0</v>
      </c>
      <c r="V59" s="29">
        <f>IFERROR(VLOOKUP(AthListWomen[[#This Row],[CARD]],resres5118[],2,FALSE),0)</f>
        <v>0</v>
      </c>
      <c r="W59" s="29">
        <f>IFERROR(VLOOKUP(V59,PointsTable[],2,FALSE),0)</f>
        <v>0</v>
      </c>
      <c r="X59" s="29">
        <f>IFERROR(VLOOKUP(AthListWomen[[#This Row],[CARD]],resres5119[],2,FALSE),0)</f>
        <v>0</v>
      </c>
      <c r="Y59" s="29">
        <f>IFERROR(VLOOKUP(X59,PointsTable[],2,FALSE),0)</f>
        <v>0</v>
      </c>
      <c r="Z59" s="29">
        <f>IFERROR(VLOOKUP(AthListWomen[[#This Row],[CARD]],resres5121[],2,FALSE),0)</f>
        <v>0</v>
      </c>
      <c r="AA59" s="29">
        <f>IFERROR(VLOOKUP(Z59,PointsTable[],2,FALSE),0)</f>
        <v>0</v>
      </c>
      <c r="AB59" s="29">
        <f>IFERROR(VLOOKUP(AthListWomen[[#This Row],[CARD]],resres5122[],2,FALSE),0)</f>
        <v>0</v>
      </c>
      <c r="AC59" s="30">
        <f>IFERROR(VLOOKUP(AB59,PointsTable[],2,FALSE),0)</f>
        <v>0</v>
      </c>
      <c r="AD59" s="28">
        <f>IFERROR(VLOOKUP(AthListWomen[[#This Row],[CARD]],resres5138[],2,FALSE),0)</f>
        <v>0</v>
      </c>
      <c r="AE59" s="29">
        <f>IFERROR(VLOOKUP(AD59,PointsTable[],2,FALSE),0)</f>
        <v>0</v>
      </c>
      <c r="AF59" s="29">
        <f>IFERROR(VLOOKUP(AthListWomen[[#This Row],[CARD]],resres5139[],2,FALSE),0)</f>
        <v>0</v>
      </c>
      <c r="AG59" s="29">
        <f>IFERROR(VLOOKUP(AF59,PointsTable[],2,FALSE),0)</f>
        <v>0</v>
      </c>
      <c r="AH59" s="29">
        <f>IFERROR(VLOOKUP(AthListWomen[[#This Row],[CARD]],resres5140[],2,FALSE),0)</f>
        <v>0</v>
      </c>
      <c r="AI59" s="30">
        <f>IFERROR(VLOOKUP(AH59,PointsTable[],2,FALSE),0)</f>
        <v>0</v>
      </c>
    </row>
    <row r="60" spans="1:35" ht="18.75" x14ac:dyDescent="0.3">
      <c r="A60" s="11">
        <v>57</v>
      </c>
      <c r="B60" s="18">
        <v>66907</v>
      </c>
      <c r="C60" s="18" t="s">
        <v>410</v>
      </c>
      <c r="D60" s="18" t="s">
        <v>195</v>
      </c>
      <c r="E60" s="18" t="s">
        <v>196</v>
      </c>
      <c r="F60" s="18">
        <v>2000</v>
      </c>
      <c r="G60" s="26">
        <f>SUM(I60,K60,M60,O60,Q60,S60,U60,W60,Y60,AA60,AC60,AE60,AG60,AI60)</f>
        <v>0</v>
      </c>
      <c r="H60" s="19">
        <f>IFERROR(VLOOKUP(AthListWomen[[#This Row],[CARD]],resres5094[],2,FALSE),0)</f>
        <v>0</v>
      </c>
      <c r="I60" s="20">
        <f>IFERROR(VLOOKUP(H60,PointsTable[],2,FALSE),0)</f>
        <v>0</v>
      </c>
      <c r="J60" s="20">
        <f>IFERROR(VLOOKUP(AthListWomen[[#This Row],[CARD]],resres5095[],2,FALSE),0)</f>
        <v>0</v>
      </c>
      <c r="K60" s="20">
        <f>IFERROR(VLOOKUP(J60,PointsTable[],2,FALSE),0)</f>
        <v>0</v>
      </c>
      <c r="L60" s="20">
        <f>IFERROR(VLOOKUP(AthListWomen[[#This Row],[CARD]],resres5297[],2,FALSE),0)</f>
        <v>0</v>
      </c>
      <c r="M60" s="20">
        <f>IFERROR(VLOOKUP(L60,PointsTable[],2,FALSE),0)</f>
        <v>0</v>
      </c>
      <c r="N60" s="20">
        <f>IFERROR(VLOOKUP(AthListWomen[[#This Row],[CARD]],resres5096[],2,FALSE),0)</f>
        <v>0</v>
      </c>
      <c r="O60" s="20">
        <f>IFERROR(VLOOKUP(N60,PointsTable[],2,FALSE),0)</f>
        <v>0</v>
      </c>
      <c r="P60" s="19">
        <f>IFERROR(VLOOKUP(AthListWomen[[#This Row],[CARD]],resres5112[],2,FALSE),0)</f>
        <v>0</v>
      </c>
      <c r="Q60" s="20">
        <f>IFERROR(VLOOKUP(P60,PointsTable[],2,FALSE),0)</f>
        <v>0</v>
      </c>
      <c r="R60" s="20">
        <f>IFERROR(VLOOKUP(AthListWomen[[#This Row],[CARD]],resres5113[],2,FALSE),0)</f>
        <v>0</v>
      </c>
      <c r="S60" s="20">
        <f>IFERROR(VLOOKUP(R60,PointsTable[],2,FALSE),0)</f>
        <v>0</v>
      </c>
      <c r="T60" s="28">
        <f>IFERROR(VLOOKUP(AthListWomen[[#This Row],[CARD]],resres5120[],2,FALSE),0)</f>
        <v>0</v>
      </c>
      <c r="U60" s="29">
        <f>IFERROR(VLOOKUP(T60,PointsTable[],2,FALSE),0)</f>
        <v>0</v>
      </c>
      <c r="V60" s="29">
        <f>IFERROR(VLOOKUP(AthListWomen[[#This Row],[CARD]],resres5118[],2,FALSE),0)</f>
        <v>0</v>
      </c>
      <c r="W60" s="29">
        <f>IFERROR(VLOOKUP(V60,PointsTable[],2,FALSE),0)</f>
        <v>0</v>
      </c>
      <c r="X60" s="29">
        <f>IFERROR(VLOOKUP(AthListWomen[[#This Row],[CARD]],resres5119[],2,FALSE),0)</f>
        <v>0</v>
      </c>
      <c r="Y60" s="29">
        <f>IFERROR(VLOOKUP(X60,PointsTable[],2,FALSE),0)</f>
        <v>0</v>
      </c>
      <c r="Z60" s="29">
        <f>IFERROR(VLOOKUP(AthListWomen[[#This Row],[CARD]],resres5121[],2,FALSE),0)</f>
        <v>0</v>
      </c>
      <c r="AA60" s="29">
        <f>IFERROR(VLOOKUP(Z60,PointsTable[],2,FALSE),0)</f>
        <v>0</v>
      </c>
      <c r="AB60" s="29">
        <f>IFERROR(VLOOKUP(AthListWomen[[#This Row],[CARD]],resres5122[],2,FALSE),0)</f>
        <v>0</v>
      </c>
      <c r="AC60" s="30">
        <f>IFERROR(VLOOKUP(AB60,PointsTable[],2,FALSE),0)</f>
        <v>0</v>
      </c>
      <c r="AD60" s="28">
        <f>IFERROR(VLOOKUP(AthListWomen[[#This Row],[CARD]],resres5138[],2,FALSE),0)</f>
        <v>0</v>
      </c>
      <c r="AE60" s="29">
        <f>IFERROR(VLOOKUP(AD60,PointsTable[],2,FALSE),0)</f>
        <v>0</v>
      </c>
      <c r="AF60" s="29">
        <f>IFERROR(VLOOKUP(AthListWomen[[#This Row],[CARD]],resres5139[],2,FALSE),0)</f>
        <v>0</v>
      </c>
      <c r="AG60" s="29">
        <f>IFERROR(VLOOKUP(AF60,PointsTable[],2,FALSE),0)</f>
        <v>0</v>
      </c>
      <c r="AH60" s="29">
        <f>IFERROR(VLOOKUP(AthListWomen[[#This Row],[CARD]],resres5140[],2,FALSE),0)</f>
        <v>0</v>
      </c>
      <c r="AI60" s="30">
        <f>IFERROR(VLOOKUP(AH60,PointsTable[],2,FALSE),0)</f>
        <v>0</v>
      </c>
    </row>
    <row r="61" spans="1:35" ht="18.75" x14ac:dyDescent="0.3">
      <c r="A61" s="11">
        <v>58</v>
      </c>
      <c r="B61" s="18">
        <v>79044</v>
      </c>
      <c r="C61" s="18" t="s">
        <v>417</v>
      </c>
      <c r="D61" s="18" t="s">
        <v>418</v>
      </c>
      <c r="E61" s="18" t="s">
        <v>191</v>
      </c>
      <c r="F61" s="18">
        <v>1999</v>
      </c>
      <c r="G61" s="26">
        <f>SUM(I61,K61,M61,O61,Q61,S61,U61,W61,Y61,AA61,AC61,AE61,AG61,AI61)</f>
        <v>0</v>
      </c>
      <c r="H61" s="19">
        <f>IFERROR(VLOOKUP(AthListWomen[[#This Row],[CARD]],resres5094[],2,FALSE),0)</f>
        <v>36</v>
      </c>
      <c r="I61" s="20">
        <f>IFERROR(VLOOKUP(H61,PointsTable[],2,FALSE),0)</f>
        <v>0</v>
      </c>
      <c r="J61" s="20">
        <f>IFERROR(VLOOKUP(AthListWomen[[#This Row],[CARD]],resres5095[],2,FALSE),0)</f>
        <v>0</v>
      </c>
      <c r="K61" s="20">
        <f>IFERROR(VLOOKUP(J61,PointsTable[],2,FALSE),0)</f>
        <v>0</v>
      </c>
      <c r="L61" s="20">
        <f>IFERROR(VLOOKUP(AthListWomen[[#This Row],[CARD]],resres5297[],2,FALSE),0)</f>
        <v>34</v>
      </c>
      <c r="M61" s="20">
        <f>IFERROR(VLOOKUP(L61,PointsTable[],2,FALSE),0)</f>
        <v>0</v>
      </c>
      <c r="N61" s="20">
        <f>IFERROR(VLOOKUP(AthListWomen[[#This Row],[CARD]],resres5096[],2,FALSE),0)</f>
        <v>35</v>
      </c>
      <c r="O61" s="20">
        <f>IFERROR(VLOOKUP(N61,PointsTable[],2,FALSE),0)</f>
        <v>0</v>
      </c>
      <c r="P61" s="19">
        <f>IFERROR(VLOOKUP(AthListWomen[[#This Row],[CARD]],resres5112[],2,FALSE),0)</f>
        <v>0</v>
      </c>
      <c r="Q61" s="20">
        <f>IFERROR(VLOOKUP(P61,PointsTable[],2,FALSE),0)</f>
        <v>0</v>
      </c>
      <c r="R61" s="20">
        <f>IFERROR(VLOOKUP(AthListWomen[[#This Row],[CARD]],resres5113[],2,FALSE),0)</f>
        <v>0</v>
      </c>
      <c r="S61" s="20">
        <f>IFERROR(VLOOKUP(R61,PointsTable[],2,FALSE),0)</f>
        <v>0</v>
      </c>
      <c r="T61" s="28">
        <f>IFERROR(VLOOKUP(AthListWomen[[#This Row],[CARD]],resres5120[],2,FALSE),0)</f>
        <v>0</v>
      </c>
      <c r="U61" s="29">
        <f>IFERROR(VLOOKUP(T61,PointsTable[],2,FALSE),0)</f>
        <v>0</v>
      </c>
      <c r="V61" s="29">
        <f>IFERROR(VLOOKUP(AthListWomen[[#This Row],[CARD]],resres5118[],2,FALSE),0)</f>
        <v>0</v>
      </c>
      <c r="W61" s="29">
        <f>IFERROR(VLOOKUP(V61,PointsTable[],2,FALSE),0)</f>
        <v>0</v>
      </c>
      <c r="X61" s="29">
        <f>IFERROR(VLOOKUP(AthListWomen[[#This Row],[CARD]],resres5119[],2,FALSE),0)</f>
        <v>0</v>
      </c>
      <c r="Y61" s="29">
        <f>IFERROR(VLOOKUP(X61,PointsTable[],2,FALSE),0)</f>
        <v>0</v>
      </c>
      <c r="Z61" s="29">
        <f>IFERROR(VLOOKUP(AthListWomen[[#This Row],[CARD]],resres5121[],2,FALSE),0)</f>
        <v>0</v>
      </c>
      <c r="AA61" s="29">
        <f>IFERROR(VLOOKUP(Z61,PointsTable[],2,FALSE),0)</f>
        <v>0</v>
      </c>
      <c r="AB61" s="29">
        <f>IFERROR(VLOOKUP(AthListWomen[[#This Row],[CARD]],resres5122[],2,FALSE),0)</f>
        <v>0</v>
      </c>
      <c r="AC61" s="30">
        <f>IFERROR(VLOOKUP(AB61,PointsTable[],2,FALSE),0)</f>
        <v>0</v>
      </c>
      <c r="AD61" s="28">
        <f>IFERROR(VLOOKUP(AthListWomen[[#This Row],[CARD]],resres5138[],2,FALSE),0)</f>
        <v>0</v>
      </c>
      <c r="AE61" s="29">
        <f>IFERROR(VLOOKUP(AD61,PointsTable[],2,FALSE),0)</f>
        <v>0</v>
      </c>
      <c r="AF61" s="29">
        <f>IFERROR(VLOOKUP(AthListWomen[[#This Row],[CARD]],resres5139[],2,FALSE),0)</f>
        <v>0</v>
      </c>
      <c r="AG61" s="29">
        <f>IFERROR(VLOOKUP(AF61,PointsTable[],2,FALSE),0)</f>
        <v>0</v>
      </c>
      <c r="AH61" s="29">
        <f>IFERROR(VLOOKUP(AthListWomen[[#This Row],[CARD]],resres5140[],2,FALSE),0)</f>
        <v>0</v>
      </c>
      <c r="AI61" s="30">
        <f>IFERROR(VLOOKUP(AH61,PointsTable[],2,FALSE),0)</f>
        <v>0</v>
      </c>
    </row>
    <row r="62" spans="1:35" ht="18.75" x14ac:dyDescent="0.3">
      <c r="A62" s="11">
        <v>59</v>
      </c>
      <c r="B62" s="18">
        <v>71597</v>
      </c>
      <c r="C62" s="18" t="s">
        <v>419</v>
      </c>
      <c r="D62" s="18" t="s">
        <v>420</v>
      </c>
      <c r="E62" s="18" t="s">
        <v>196</v>
      </c>
      <c r="F62" s="18">
        <v>2000</v>
      </c>
      <c r="G62" s="26">
        <f>SUM(I62,K62,M62,O62,Q62,S62,U62,W62,Y62,AA62,AC62,AE62,AG62,AI62)</f>
        <v>0</v>
      </c>
      <c r="H62" s="19">
        <f>IFERROR(VLOOKUP(AthListWomen[[#This Row],[CARD]],resres5094[],2,FALSE),0)</f>
        <v>0</v>
      </c>
      <c r="I62" s="20">
        <f>IFERROR(VLOOKUP(H62,PointsTable[],2,FALSE),0)</f>
        <v>0</v>
      </c>
      <c r="J62" s="20">
        <f>IFERROR(VLOOKUP(AthListWomen[[#This Row],[CARD]],resres5095[],2,FALSE),0)</f>
        <v>0</v>
      </c>
      <c r="K62" s="20">
        <f>IFERROR(VLOOKUP(J62,PointsTable[],2,FALSE),0)</f>
        <v>0</v>
      </c>
      <c r="L62" s="20">
        <f>IFERROR(VLOOKUP(AthListWomen[[#This Row],[CARD]],resres5297[],2,FALSE),0)</f>
        <v>0</v>
      </c>
      <c r="M62" s="20">
        <f>IFERROR(VLOOKUP(L62,PointsTable[],2,FALSE),0)</f>
        <v>0</v>
      </c>
      <c r="N62" s="20">
        <f>IFERROR(VLOOKUP(AthListWomen[[#This Row],[CARD]],resres5096[],2,FALSE),0)</f>
        <v>0</v>
      </c>
      <c r="O62" s="20">
        <f>IFERROR(VLOOKUP(N62,PointsTable[],2,FALSE),0)</f>
        <v>0</v>
      </c>
      <c r="P62" s="19">
        <f>IFERROR(VLOOKUP(AthListWomen[[#This Row],[CARD]],resres5112[],2,FALSE),0)</f>
        <v>0</v>
      </c>
      <c r="Q62" s="20">
        <f>IFERROR(VLOOKUP(P62,PointsTable[],2,FALSE),0)</f>
        <v>0</v>
      </c>
      <c r="R62" s="20">
        <f>IFERROR(VLOOKUP(AthListWomen[[#This Row],[CARD]],resres5113[],2,FALSE),0)</f>
        <v>0</v>
      </c>
      <c r="S62" s="20">
        <f>IFERROR(VLOOKUP(R62,PointsTable[],2,FALSE),0)</f>
        <v>0</v>
      </c>
      <c r="T62" s="28">
        <f>IFERROR(VLOOKUP(AthListWomen[[#This Row],[CARD]],resres5120[],2,FALSE),0)</f>
        <v>0</v>
      </c>
      <c r="U62" s="29">
        <f>IFERROR(VLOOKUP(T62,PointsTable[],2,FALSE),0)</f>
        <v>0</v>
      </c>
      <c r="V62" s="29">
        <f>IFERROR(VLOOKUP(AthListWomen[[#This Row],[CARD]],resres5118[],2,FALSE),0)</f>
        <v>0</v>
      </c>
      <c r="W62" s="29">
        <f>IFERROR(VLOOKUP(V62,PointsTable[],2,FALSE),0)</f>
        <v>0</v>
      </c>
      <c r="X62" s="29">
        <f>IFERROR(VLOOKUP(AthListWomen[[#This Row],[CARD]],resres5119[],2,FALSE),0)</f>
        <v>0</v>
      </c>
      <c r="Y62" s="29">
        <f>IFERROR(VLOOKUP(X62,PointsTable[],2,FALSE),0)</f>
        <v>0</v>
      </c>
      <c r="Z62" s="29">
        <f>IFERROR(VLOOKUP(AthListWomen[[#This Row],[CARD]],resres5121[],2,FALSE),0)</f>
        <v>0</v>
      </c>
      <c r="AA62" s="29">
        <f>IFERROR(VLOOKUP(Z62,PointsTable[],2,FALSE),0)</f>
        <v>0</v>
      </c>
      <c r="AB62" s="29">
        <f>IFERROR(VLOOKUP(AthListWomen[[#This Row],[CARD]],resres5122[],2,FALSE),0)</f>
        <v>0</v>
      </c>
      <c r="AC62" s="30">
        <f>IFERROR(VLOOKUP(AB62,PointsTable[],2,FALSE),0)</f>
        <v>0</v>
      </c>
      <c r="AD62" s="28">
        <f>IFERROR(VLOOKUP(AthListWomen[[#This Row],[CARD]],resres5138[],2,FALSE),0)</f>
        <v>0</v>
      </c>
      <c r="AE62" s="29">
        <f>IFERROR(VLOOKUP(AD62,PointsTable[],2,FALSE),0)</f>
        <v>0</v>
      </c>
      <c r="AF62" s="29">
        <f>IFERROR(VLOOKUP(AthListWomen[[#This Row],[CARD]],resres5139[],2,FALSE),0)</f>
        <v>0</v>
      </c>
      <c r="AG62" s="29">
        <f>IFERROR(VLOOKUP(AF62,PointsTable[],2,FALSE),0)</f>
        <v>0</v>
      </c>
      <c r="AH62" s="29">
        <f>IFERROR(VLOOKUP(AthListWomen[[#This Row],[CARD]],resres5140[],2,FALSE),0)</f>
        <v>0</v>
      </c>
      <c r="AI62" s="30">
        <f>IFERROR(VLOOKUP(AH62,PointsTable[],2,FALSE),0)</f>
        <v>0</v>
      </c>
    </row>
    <row r="63" spans="1:35" ht="18.75" x14ac:dyDescent="0.3">
      <c r="A63" s="11">
        <v>60</v>
      </c>
      <c r="B63" s="18">
        <v>66961</v>
      </c>
      <c r="C63" s="18" t="s">
        <v>425</v>
      </c>
      <c r="D63" s="18" t="s">
        <v>426</v>
      </c>
      <c r="E63" s="18" t="s">
        <v>361</v>
      </c>
      <c r="F63" s="18">
        <v>2000</v>
      </c>
      <c r="G63" s="26">
        <f>SUM(I63,K63,M63,O63,Q63,S63,U63,W63,Y63,AA63,AC63,AE63,AG63,AI63)</f>
        <v>0</v>
      </c>
      <c r="H63" s="19">
        <f>IFERROR(VLOOKUP(AthListWomen[[#This Row],[CARD]],resres5094[],2,FALSE),0)</f>
        <v>0</v>
      </c>
      <c r="I63" s="20">
        <f>IFERROR(VLOOKUP(H63,PointsTable[],2,FALSE),0)</f>
        <v>0</v>
      </c>
      <c r="J63" s="20">
        <f>IFERROR(VLOOKUP(AthListWomen[[#This Row],[CARD]],resres5095[],2,FALSE),0)</f>
        <v>0</v>
      </c>
      <c r="K63" s="20">
        <f>IFERROR(VLOOKUP(J63,PointsTable[],2,FALSE),0)</f>
        <v>0</v>
      </c>
      <c r="L63" s="20">
        <f>IFERROR(VLOOKUP(AthListWomen[[#This Row],[CARD]],resres5297[],2,FALSE),0)</f>
        <v>0</v>
      </c>
      <c r="M63" s="20">
        <f>IFERROR(VLOOKUP(L63,PointsTable[],2,FALSE),0)</f>
        <v>0</v>
      </c>
      <c r="N63" s="20">
        <f>IFERROR(VLOOKUP(AthListWomen[[#This Row],[CARD]],resres5096[],2,FALSE),0)</f>
        <v>0</v>
      </c>
      <c r="O63" s="20">
        <f>IFERROR(VLOOKUP(N63,PointsTable[],2,FALSE),0)</f>
        <v>0</v>
      </c>
      <c r="P63" s="19">
        <f>IFERROR(VLOOKUP(AthListWomen[[#This Row],[CARD]],resres5112[],2,FALSE),0)</f>
        <v>0</v>
      </c>
      <c r="Q63" s="20">
        <f>IFERROR(VLOOKUP(P63,PointsTable[],2,FALSE),0)</f>
        <v>0</v>
      </c>
      <c r="R63" s="20">
        <f>IFERROR(VLOOKUP(AthListWomen[[#This Row],[CARD]],resres5113[],2,FALSE),0)</f>
        <v>0</v>
      </c>
      <c r="S63" s="20">
        <f>IFERROR(VLOOKUP(R63,PointsTable[],2,FALSE),0)</f>
        <v>0</v>
      </c>
      <c r="T63" s="28">
        <f>IFERROR(VLOOKUP(AthListWomen[[#This Row],[CARD]],resres5120[],2,FALSE),0)</f>
        <v>0</v>
      </c>
      <c r="U63" s="29">
        <f>IFERROR(VLOOKUP(T63,PointsTable[],2,FALSE),0)</f>
        <v>0</v>
      </c>
      <c r="V63" s="29">
        <f>IFERROR(VLOOKUP(AthListWomen[[#This Row],[CARD]],resres5118[],2,FALSE),0)</f>
        <v>0</v>
      </c>
      <c r="W63" s="29">
        <f>IFERROR(VLOOKUP(V63,PointsTable[],2,FALSE),0)</f>
        <v>0</v>
      </c>
      <c r="X63" s="29">
        <f>IFERROR(VLOOKUP(AthListWomen[[#This Row],[CARD]],resres5119[],2,FALSE),0)</f>
        <v>0</v>
      </c>
      <c r="Y63" s="29">
        <f>IFERROR(VLOOKUP(X63,PointsTable[],2,FALSE),0)</f>
        <v>0</v>
      </c>
      <c r="Z63" s="29">
        <f>IFERROR(VLOOKUP(AthListWomen[[#This Row],[CARD]],resres5121[],2,FALSE),0)</f>
        <v>0</v>
      </c>
      <c r="AA63" s="29">
        <f>IFERROR(VLOOKUP(Z63,PointsTable[],2,FALSE),0)</f>
        <v>0</v>
      </c>
      <c r="AB63" s="29">
        <f>IFERROR(VLOOKUP(AthListWomen[[#This Row],[CARD]],resres5122[],2,FALSE),0)</f>
        <v>0</v>
      </c>
      <c r="AC63" s="30">
        <f>IFERROR(VLOOKUP(AB63,PointsTable[],2,FALSE),0)</f>
        <v>0</v>
      </c>
      <c r="AD63" s="28">
        <f>IFERROR(VLOOKUP(AthListWomen[[#This Row],[CARD]],resres5138[],2,FALSE),0)</f>
        <v>0</v>
      </c>
      <c r="AE63" s="29">
        <f>IFERROR(VLOOKUP(AD63,PointsTable[],2,FALSE),0)</f>
        <v>0</v>
      </c>
      <c r="AF63" s="29">
        <f>IFERROR(VLOOKUP(AthListWomen[[#This Row],[CARD]],resres5139[],2,FALSE),0)</f>
        <v>0</v>
      </c>
      <c r="AG63" s="29">
        <f>IFERROR(VLOOKUP(AF63,PointsTable[],2,FALSE),0)</f>
        <v>0</v>
      </c>
      <c r="AH63" s="29">
        <f>IFERROR(VLOOKUP(AthListWomen[[#This Row],[CARD]],resres5140[],2,FALSE),0)</f>
        <v>0</v>
      </c>
      <c r="AI63" s="30">
        <f>IFERROR(VLOOKUP(AH63,PointsTable[],2,FALSE),0)</f>
        <v>0</v>
      </c>
    </row>
    <row r="64" spans="1:35" ht="18.75" x14ac:dyDescent="0.3">
      <c r="A64" s="11">
        <v>61</v>
      </c>
      <c r="B64" s="18">
        <v>79991</v>
      </c>
      <c r="C64" s="18" t="s">
        <v>427</v>
      </c>
      <c r="D64" s="18" t="s">
        <v>428</v>
      </c>
      <c r="E64" s="18" t="s">
        <v>208</v>
      </c>
      <c r="F64" s="18">
        <v>2000</v>
      </c>
      <c r="G64" s="26">
        <f>SUM(I64,K64,M64,O64,Q64,S64,U64,W64,Y64,AA64,AC64,AE64,AG64,AI64)</f>
        <v>0</v>
      </c>
      <c r="H64" s="19">
        <f>IFERROR(VLOOKUP(AthListWomen[[#This Row],[CARD]],resres5094[],2,FALSE),0)</f>
        <v>0</v>
      </c>
      <c r="I64" s="20">
        <f>IFERROR(VLOOKUP(H64,PointsTable[],2,FALSE),0)</f>
        <v>0</v>
      </c>
      <c r="J64" s="20">
        <f>IFERROR(VLOOKUP(AthListWomen[[#This Row],[CARD]],resres5095[],2,FALSE),0)</f>
        <v>0</v>
      </c>
      <c r="K64" s="20">
        <f>IFERROR(VLOOKUP(J64,PointsTable[],2,FALSE),0)</f>
        <v>0</v>
      </c>
      <c r="L64" s="20">
        <f>IFERROR(VLOOKUP(AthListWomen[[#This Row],[CARD]],resres5297[],2,FALSE),0)</f>
        <v>0</v>
      </c>
      <c r="M64" s="20">
        <f>IFERROR(VLOOKUP(L64,PointsTable[],2,FALSE),0)</f>
        <v>0</v>
      </c>
      <c r="N64" s="20">
        <f>IFERROR(VLOOKUP(AthListWomen[[#This Row],[CARD]],resres5096[],2,FALSE),0)</f>
        <v>0</v>
      </c>
      <c r="O64" s="20">
        <f>IFERROR(VLOOKUP(N64,PointsTable[],2,FALSE),0)</f>
        <v>0</v>
      </c>
      <c r="P64" s="19">
        <f>IFERROR(VLOOKUP(AthListWomen[[#This Row],[CARD]],resres5112[],2,FALSE),0)</f>
        <v>0</v>
      </c>
      <c r="Q64" s="20">
        <f>IFERROR(VLOOKUP(P64,PointsTable[],2,FALSE),0)</f>
        <v>0</v>
      </c>
      <c r="R64" s="20">
        <f>IFERROR(VLOOKUP(AthListWomen[[#This Row],[CARD]],resres5113[],2,FALSE),0)</f>
        <v>0</v>
      </c>
      <c r="S64" s="20">
        <f>IFERROR(VLOOKUP(R64,PointsTable[],2,FALSE),0)</f>
        <v>0</v>
      </c>
      <c r="T64" s="28">
        <f>IFERROR(VLOOKUP(AthListWomen[[#This Row],[CARD]],resres5120[],2,FALSE),0)</f>
        <v>0</v>
      </c>
      <c r="U64" s="29">
        <f>IFERROR(VLOOKUP(T64,PointsTable[],2,FALSE),0)</f>
        <v>0</v>
      </c>
      <c r="V64" s="29">
        <f>IFERROR(VLOOKUP(AthListWomen[[#This Row],[CARD]],resres5118[],2,FALSE),0)</f>
        <v>0</v>
      </c>
      <c r="W64" s="29">
        <f>IFERROR(VLOOKUP(V64,PointsTable[],2,FALSE),0)</f>
        <v>0</v>
      </c>
      <c r="X64" s="29">
        <f>IFERROR(VLOOKUP(AthListWomen[[#This Row],[CARD]],resres5119[],2,FALSE),0)</f>
        <v>0</v>
      </c>
      <c r="Y64" s="29">
        <f>IFERROR(VLOOKUP(X64,PointsTable[],2,FALSE),0)</f>
        <v>0</v>
      </c>
      <c r="Z64" s="29">
        <f>IFERROR(VLOOKUP(AthListWomen[[#This Row],[CARD]],resres5121[],2,FALSE),0)</f>
        <v>0</v>
      </c>
      <c r="AA64" s="29">
        <f>IFERROR(VLOOKUP(Z64,PointsTable[],2,FALSE),0)</f>
        <v>0</v>
      </c>
      <c r="AB64" s="29">
        <f>IFERROR(VLOOKUP(AthListWomen[[#This Row],[CARD]],resres5122[],2,FALSE),0)</f>
        <v>0</v>
      </c>
      <c r="AC64" s="30">
        <f>IFERROR(VLOOKUP(AB64,PointsTable[],2,FALSE),0)</f>
        <v>0</v>
      </c>
      <c r="AD64" s="28">
        <f>IFERROR(VLOOKUP(AthListWomen[[#This Row],[CARD]],resres5138[],2,FALSE),0)</f>
        <v>0</v>
      </c>
      <c r="AE64" s="29">
        <f>IFERROR(VLOOKUP(AD64,PointsTable[],2,FALSE),0)</f>
        <v>0</v>
      </c>
      <c r="AF64" s="29">
        <f>IFERROR(VLOOKUP(AthListWomen[[#This Row],[CARD]],resres5139[],2,FALSE),0)</f>
        <v>0</v>
      </c>
      <c r="AG64" s="29">
        <f>IFERROR(VLOOKUP(AF64,PointsTable[],2,FALSE),0)</f>
        <v>0</v>
      </c>
      <c r="AH64" s="29">
        <f>IFERROR(VLOOKUP(AthListWomen[[#This Row],[CARD]],resres5140[],2,FALSE),0)</f>
        <v>0</v>
      </c>
      <c r="AI64" s="30">
        <f>IFERROR(VLOOKUP(AH64,PointsTable[],2,FALSE),0)</f>
        <v>0</v>
      </c>
    </row>
    <row r="65" spans="1:35" ht="18.75" x14ac:dyDescent="0.3">
      <c r="A65" s="11">
        <v>62</v>
      </c>
      <c r="B65" s="18">
        <v>70814</v>
      </c>
      <c r="C65" s="18" t="s">
        <v>438</v>
      </c>
      <c r="D65" s="18" t="s">
        <v>439</v>
      </c>
      <c r="E65" s="18" t="s">
        <v>188</v>
      </c>
      <c r="F65" s="18">
        <v>1999</v>
      </c>
      <c r="G65" s="26">
        <f>SUM(I65,K65,M65,O65,Q65,S65,U65,W65,Y65,AA65,AC65,AE65,AG65,AI65)</f>
        <v>0</v>
      </c>
      <c r="H65" s="19">
        <f>IFERROR(VLOOKUP(AthListWomen[[#This Row],[CARD]],resres5094[],2,FALSE),0)</f>
        <v>0</v>
      </c>
      <c r="I65" s="20">
        <f>IFERROR(VLOOKUP(H65,PointsTable[],2,FALSE),0)</f>
        <v>0</v>
      </c>
      <c r="J65" s="20">
        <f>IFERROR(VLOOKUP(AthListWomen[[#This Row],[CARD]],resres5095[],2,FALSE),0)</f>
        <v>0</v>
      </c>
      <c r="K65" s="20">
        <f>IFERROR(VLOOKUP(J65,PointsTable[],2,FALSE),0)</f>
        <v>0</v>
      </c>
      <c r="L65" s="20">
        <f>IFERROR(VLOOKUP(AthListWomen[[#This Row],[CARD]],resres5297[],2,FALSE),0)</f>
        <v>0</v>
      </c>
      <c r="M65" s="20">
        <f>IFERROR(VLOOKUP(L65,PointsTable[],2,FALSE),0)</f>
        <v>0</v>
      </c>
      <c r="N65" s="20">
        <f>IFERROR(VLOOKUP(AthListWomen[[#This Row],[CARD]],resres5096[],2,FALSE),0)</f>
        <v>0</v>
      </c>
      <c r="O65" s="20">
        <f>IFERROR(VLOOKUP(N65,PointsTable[],2,FALSE),0)</f>
        <v>0</v>
      </c>
      <c r="P65" s="19">
        <f>IFERROR(VLOOKUP(AthListWomen[[#This Row],[CARD]],resres5112[],2,FALSE),0)</f>
        <v>0</v>
      </c>
      <c r="Q65" s="20">
        <f>IFERROR(VLOOKUP(P65,PointsTable[],2,FALSE),0)</f>
        <v>0</v>
      </c>
      <c r="R65" s="20">
        <f>IFERROR(VLOOKUP(AthListWomen[[#This Row],[CARD]],resres5113[],2,FALSE),0)</f>
        <v>0</v>
      </c>
      <c r="S65" s="20">
        <f>IFERROR(VLOOKUP(R65,PointsTable[],2,FALSE),0)</f>
        <v>0</v>
      </c>
      <c r="T65" s="28">
        <f>IFERROR(VLOOKUP(AthListWomen[[#This Row],[CARD]],resres5120[],2,FALSE),0)</f>
        <v>0</v>
      </c>
      <c r="U65" s="29">
        <f>IFERROR(VLOOKUP(T65,PointsTable[],2,FALSE),0)</f>
        <v>0</v>
      </c>
      <c r="V65" s="29">
        <f>IFERROR(VLOOKUP(AthListWomen[[#This Row],[CARD]],resres5118[],2,FALSE),0)</f>
        <v>0</v>
      </c>
      <c r="W65" s="29">
        <f>IFERROR(VLOOKUP(V65,PointsTable[],2,FALSE),0)</f>
        <v>0</v>
      </c>
      <c r="X65" s="29">
        <f>IFERROR(VLOOKUP(AthListWomen[[#This Row],[CARD]],resres5119[],2,FALSE),0)</f>
        <v>0</v>
      </c>
      <c r="Y65" s="29">
        <f>IFERROR(VLOOKUP(X65,PointsTable[],2,FALSE),0)</f>
        <v>0</v>
      </c>
      <c r="Z65" s="29">
        <f>IFERROR(VLOOKUP(AthListWomen[[#This Row],[CARD]],resres5121[],2,FALSE),0)</f>
        <v>0</v>
      </c>
      <c r="AA65" s="29">
        <f>IFERROR(VLOOKUP(Z65,PointsTable[],2,FALSE),0)</f>
        <v>0</v>
      </c>
      <c r="AB65" s="29">
        <f>IFERROR(VLOOKUP(AthListWomen[[#This Row],[CARD]],resres5122[],2,FALSE),0)</f>
        <v>0</v>
      </c>
      <c r="AC65" s="30">
        <f>IFERROR(VLOOKUP(AB65,PointsTable[],2,FALSE),0)</f>
        <v>0</v>
      </c>
      <c r="AD65" s="28">
        <f>IFERROR(VLOOKUP(AthListWomen[[#This Row],[CARD]],resres5138[],2,FALSE),0)</f>
        <v>0</v>
      </c>
      <c r="AE65" s="29">
        <f>IFERROR(VLOOKUP(AD65,PointsTable[],2,FALSE),0)</f>
        <v>0</v>
      </c>
      <c r="AF65" s="29">
        <f>IFERROR(VLOOKUP(AthListWomen[[#This Row],[CARD]],resres5139[],2,FALSE),0)</f>
        <v>0</v>
      </c>
      <c r="AG65" s="29">
        <f>IFERROR(VLOOKUP(AF65,PointsTable[],2,FALSE),0)</f>
        <v>0</v>
      </c>
      <c r="AH65" s="29">
        <f>IFERROR(VLOOKUP(AthListWomen[[#This Row],[CARD]],resres5140[],2,FALSE),0)</f>
        <v>0</v>
      </c>
      <c r="AI65" s="30">
        <f>IFERROR(VLOOKUP(AH65,PointsTable[],2,FALSE),0)</f>
        <v>0</v>
      </c>
    </row>
    <row r="66" spans="1:35" ht="18.75" x14ac:dyDescent="0.3">
      <c r="A66" s="11">
        <v>63</v>
      </c>
      <c r="B66" s="18">
        <v>69304</v>
      </c>
      <c r="C66" s="18" t="s">
        <v>441</v>
      </c>
      <c r="D66" s="18" t="s">
        <v>442</v>
      </c>
      <c r="E66" s="18" t="s">
        <v>196</v>
      </c>
      <c r="F66" s="18">
        <v>2000</v>
      </c>
      <c r="G66" s="26">
        <f>SUM(I66,K66,M66,O66,Q66,S66,U66,W66,Y66,AA66,AC66,AE66,AG66,AI66)</f>
        <v>0</v>
      </c>
      <c r="H66" s="19">
        <f>IFERROR(VLOOKUP(AthListWomen[[#This Row],[CARD]],resres5094[],2,FALSE),0)</f>
        <v>0</v>
      </c>
      <c r="I66" s="20">
        <f>IFERROR(VLOOKUP(H66,PointsTable[],2,FALSE),0)</f>
        <v>0</v>
      </c>
      <c r="J66" s="20">
        <f>IFERROR(VLOOKUP(AthListWomen[[#This Row],[CARD]],resres5095[],2,FALSE),0)</f>
        <v>0</v>
      </c>
      <c r="K66" s="20">
        <f>IFERROR(VLOOKUP(J66,PointsTable[],2,FALSE),0)</f>
        <v>0</v>
      </c>
      <c r="L66" s="20">
        <f>IFERROR(VLOOKUP(AthListWomen[[#This Row],[CARD]],resres5297[],2,FALSE),0)</f>
        <v>0</v>
      </c>
      <c r="M66" s="20">
        <f>IFERROR(VLOOKUP(L66,PointsTable[],2,FALSE),0)</f>
        <v>0</v>
      </c>
      <c r="N66" s="20">
        <f>IFERROR(VLOOKUP(AthListWomen[[#This Row],[CARD]],resres5096[],2,FALSE),0)</f>
        <v>0</v>
      </c>
      <c r="O66" s="20">
        <f>IFERROR(VLOOKUP(N66,PointsTable[],2,FALSE),0)</f>
        <v>0</v>
      </c>
      <c r="P66" s="19">
        <f>IFERROR(VLOOKUP(AthListWomen[[#This Row],[CARD]],resres5112[],2,FALSE),0)</f>
        <v>0</v>
      </c>
      <c r="Q66" s="20">
        <f>IFERROR(VLOOKUP(P66,PointsTable[],2,FALSE),0)</f>
        <v>0</v>
      </c>
      <c r="R66" s="20">
        <f>IFERROR(VLOOKUP(AthListWomen[[#This Row],[CARD]],resres5113[],2,FALSE),0)</f>
        <v>0</v>
      </c>
      <c r="S66" s="20">
        <f>IFERROR(VLOOKUP(R66,PointsTable[],2,FALSE),0)</f>
        <v>0</v>
      </c>
      <c r="T66" s="28">
        <f>IFERROR(VLOOKUP(AthListWomen[[#This Row],[CARD]],resres5120[],2,FALSE),0)</f>
        <v>0</v>
      </c>
      <c r="U66" s="29">
        <f>IFERROR(VLOOKUP(T66,PointsTable[],2,FALSE),0)</f>
        <v>0</v>
      </c>
      <c r="V66" s="29">
        <f>IFERROR(VLOOKUP(AthListWomen[[#This Row],[CARD]],resres5118[],2,FALSE),0)</f>
        <v>0</v>
      </c>
      <c r="W66" s="29">
        <f>IFERROR(VLOOKUP(V66,PointsTable[],2,FALSE),0)</f>
        <v>0</v>
      </c>
      <c r="X66" s="29">
        <f>IFERROR(VLOOKUP(AthListWomen[[#This Row],[CARD]],resres5119[],2,FALSE),0)</f>
        <v>0</v>
      </c>
      <c r="Y66" s="29">
        <f>IFERROR(VLOOKUP(X66,PointsTable[],2,FALSE),0)</f>
        <v>0</v>
      </c>
      <c r="Z66" s="29">
        <f>IFERROR(VLOOKUP(AthListWomen[[#This Row],[CARD]],resres5121[],2,FALSE),0)</f>
        <v>0</v>
      </c>
      <c r="AA66" s="29">
        <f>IFERROR(VLOOKUP(Z66,PointsTable[],2,FALSE),0)</f>
        <v>0</v>
      </c>
      <c r="AB66" s="29">
        <f>IFERROR(VLOOKUP(AthListWomen[[#This Row],[CARD]],resres5122[],2,FALSE),0)</f>
        <v>0</v>
      </c>
      <c r="AC66" s="30">
        <f>IFERROR(VLOOKUP(AB66,PointsTable[],2,FALSE),0)</f>
        <v>0</v>
      </c>
      <c r="AD66" s="28">
        <f>IFERROR(VLOOKUP(AthListWomen[[#This Row],[CARD]],resres5138[],2,FALSE),0)</f>
        <v>0</v>
      </c>
      <c r="AE66" s="29">
        <f>IFERROR(VLOOKUP(AD66,PointsTable[],2,FALSE),0)</f>
        <v>0</v>
      </c>
      <c r="AF66" s="29">
        <f>IFERROR(VLOOKUP(AthListWomen[[#This Row],[CARD]],resres5139[],2,FALSE),0)</f>
        <v>0</v>
      </c>
      <c r="AG66" s="29">
        <f>IFERROR(VLOOKUP(AF66,PointsTable[],2,FALSE),0)</f>
        <v>0</v>
      </c>
      <c r="AH66" s="29">
        <f>IFERROR(VLOOKUP(AthListWomen[[#This Row],[CARD]],resres5140[],2,FALSE),0)</f>
        <v>0</v>
      </c>
      <c r="AI66" s="30">
        <f>IFERROR(VLOOKUP(AH66,PointsTable[],2,FALSE),0)</f>
        <v>0</v>
      </c>
    </row>
    <row r="67" spans="1:35" ht="18.75" x14ac:dyDescent="0.3">
      <c r="A67" s="11">
        <v>64</v>
      </c>
      <c r="B67" s="18">
        <v>69300</v>
      </c>
      <c r="C67" s="18" t="s">
        <v>434</v>
      </c>
      <c r="D67" s="18" t="s">
        <v>448</v>
      </c>
      <c r="E67" s="18" t="s">
        <v>208</v>
      </c>
      <c r="F67" s="18">
        <v>2000</v>
      </c>
      <c r="G67" s="26">
        <f>SUM(I67,K67,M67,O67,Q67,S67,U67,W67,Y67,AA67,AC67,AE67,AG67,AI67)</f>
        <v>0</v>
      </c>
      <c r="H67" s="19">
        <f>IFERROR(VLOOKUP(AthListWomen[[#This Row],[CARD]],resres5094[],2,FALSE),0)</f>
        <v>0</v>
      </c>
      <c r="I67" s="20">
        <f>IFERROR(VLOOKUP(H67,PointsTable[],2,FALSE),0)</f>
        <v>0</v>
      </c>
      <c r="J67" s="20">
        <f>IFERROR(VLOOKUP(AthListWomen[[#This Row],[CARD]],resres5095[],2,FALSE),0)</f>
        <v>0</v>
      </c>
      <c r="K67" s="20">
        <f>IFERROR(VLOOKUP(J67,PointsTable[],2,FALSE),0)</f>
        <v>0</v>
      </c>
      <c r="L67" s="20">
        <f>IFERROR(VLOOKUP(AthListWomen[[#This Row],[CARD]],resres5297[],2,FALSE),0)</f>
        <v>0</v>
      </c>
      <c r="M67" s="20">
        <f>IFERROR(VLOOKUP(L67,PointsTable[],2,FALSE),0)</f>
        <v>0</v>
      </c>
      <c r="N67" s="20">
        <f>IFERROR(VLOOKUP(AthListWomen[[#This Row],[CARD]],resres5096[],2,FALSE),0)</f>
        <v>0</v>
      </c>
      <c r="O67" s="20">
        <f>IFERROR(VLOOKUP(N67,PointsTable[],2,FALSE),0)</f>
        <v>0</v>
      </c>
      <c r="P67" s="19">
        <f>IFERROR(VLOOKUP(AthListWomen[[#This Row],[CARD]],resres5112[],2,FALSE),0)</f>
        <v>0</v>
      </c>
      <c r="Q67" s="20">
        <f>IFERROR(VLOOKUP(P67,PointsTable[],2,FALSE),0)</f>
        <v>0</v>
      </c>
      <c r="R67" s="20">
        <f>IFERROR(VLOOKUP(AthListWomen[[#This Row],[CARD]],resres5113[],2,FALSE),0)</f>
        <v>0</v>
      </c>
      <c r="S67" s="20">
        <f>IFERROR(VLOOKUP(R67,PointsTable[],2,FALSE),0)</f>
        <v>0</v>
      </c>
      <c r="T67" s="28">
        <f>IFERROR(VLOOKUP(AthListWomen[[#This Row],[CARD]],resres5120[],2,FALSE),0)</f>
        <v>0</v>
      </c>
      <c r="U67" s="29">
        <f>IFERROR(VLOOKUP(T67,PointsTable[],2,FALSE),0)</f>
        <v>0</v>
      </c>
      <c r="V67" s="29">
        <f>IFERROR(VLOOKUP(AthListWomen[[#This Row],[CARD]],resres5118[],2,FALSE),0)</f>
        <v>0</v>
      </c>
      <c r="W67" s="29">
        <f>IFERROR(VLOOKUP(V67,PointsTable[],2,FALSE),0)</f>
        <v>0</v>
      </c>
      <c r="X67" s="29">
        <f>IFERROR(VLOOKUP(AthListWomen[[#This Row],[CARD]],resres5119[],2,FALSE),0)</f>
        <v>0</v>
      </c>
      <c r="Y67" s="29">
        <f>IFERROR(VLOOKUP(X67,PointsTable[],2,FALSE),0)</f>
        <v>0</v>
      </c>
      <c r="Z67" s="29">
        <f>IFERROR(VLOOKUP(AthListWomen[[#This Row],[CARD]],resres5121[],2,FALSE),0)</f>
        <v>0</v>
      </c>
      <c r="AA67" s="29">
        <f>IFERROR(VLOOKUP(Z67,PointsTable[],2,FALSE),0)</f>
        <v>0</v>
      </c>
      <c r="AB67" s="29">
        <f>IFERROR(VLOOKUP(AthListWomen[[#This Row],[CARD]],resres5122[],2,FALSE),0)</f>
        <v>0</v>
      </c>
      <c r="AC67" s="30">
        <f>IFERROR(VLOOKUP(AB67,PointsTable[],2,FALSE),0)</f>
        <v>0</v>
      </c>
      <c r="AD67" s="28">
        <f>IFERROR(VLOOKUP(AthListWomen[[#This Row],[CARD]],resres5138[],2,FALSE),0)</f>
        <v>0</v>
      </c>
      <c r="AE67" s="29">
        <f>IFERROR(VLOOKUP(AD67,PointsTable[],2,FALSE),0)</f>
        <v>0</v>
      </c>
      <c r="AF67" s="29">
        <f>IFERROR(VLOOKUP(AthListWomen[[#This Row],[CARD]],resres5139[],2,FALSE),0)</f>
        <v>0</v>
      </c>
      <c r="AG67" s="29">
        <f>IFERROR(VLOOKUP(AF67,PointsTable[],2,FALSE),0)</f>
        <v>0</v>
      </c>
      <c r="AH67" s="29">
        <f>IFERROR(VLOOKUP(AthListWomen[[#This Row],[CARD]],resres5140[],2,FALSE),0)</f>
        <v>0</v>
      </c>
      <c r="AI67" s="30">
        <f>IFERROR(VLOOKUP(AH67,PointsTable[],2,FALSE),0)</f>
        <v>0</v>
      </c>
    </row>
    <row r="68" spans="1:35" ht="18.75" x14ac:dyDescent="0.3">
      <c r="A68" s="11">
        <v>65</v>
      </c>
      <c r="B68" s="18">
        <v>84527</v>
      </c>
      <c r="C68" s="18" t="s">
        <v>451</v>
      </c>
      <c r="D68" s="18" t="s">
        <v>452</v>
      </c>
      <c r="E68" s="18" t="s">
        <v>217</v>
      </c>
      <c r="F68" s="18">
        <v>2000</v>
      </c>
      <c r="G68" s="26">
        <f>SUM(I68,K68,M68,O68,Q68,S68,U68,W68,Y68,AA68,AC68,AE68,AG68,AI68)</f>
        <v>0</v>
      </c>
      <c r="H68" s="19">
        <f>IFERROR(VLOOKUP(AthListWomen[[#This Row],[CARD]],resres5094[],2,FALSE),0)</f>
        <v>0</v>
      </c>
      <c r="I68" s="20">
        <f>IFERROR(VLOOKUP(H68,PointsTable[],2,FALSE),0)</f>
        <v>0</v>
      </c>
      <c r="J68" s="20">
        <f>IFERROR(VLOOKUP(AthListWomen[[#This Row],[CARD]],resres5095[],2,FALSE),0)</f>
        <v>0</v>
      </c>
      <c r="K68" s="20">
        <f>IFERROR(VLOOKUP(J68,PointsTable[],2,FALSE),0)</f>
        <v>0</v>
      </c>
      <c r="L68" s="20">
        <f>IFERROR(VLOOKUP(AthListWomen[[#This Row],[CARD]],resres5297[],2,FALSE),0)</f>
        <v>0</v>
      </c>
      <c r="M68" s="20">
        <f>IFERROR(VLOOKUP(L68,PointsTable[],2,FALSE),0)</f>
        <v>0</v>
      </c>
      <c r="N68" s="20">
        <f>IFERROR(VLOOKUP(AthListWomen[[#This Row],[CARD]],resres5096[],2,FALSE),0)</f>
        <v>0</v>
      </c>
      <c r="O68" s="20">
        <f>IFERROR(VLOOKUP(N68,PointsTable[],2,FALSE),0)</f>
        <v>0</v>
      </c>
      <c r="P68" s="19">
        <f>IFERROR(VLOOKUP(AthListWomen[[#This Row],[CARD]],resres5112[],2,FALSE),0)</f>
        <v>0</v>
      </c>
      <c r="Q68" s="20">
        <f>IFERROR(VLOOKUP(P68,PointsTable[],2,FALSE),0)</f>
        <v>0</v>
      </c>
      <c r="R68" s="20">
        <f>IFERROR(VLOOKUP(AthListWomen[[#This Row],[CARD]],resres5113[],2,FALSE),0)</f>
        <v>0</v>
      </c>
      <c r="S68" s="20">
        <f>IFERROR(VLOOKUP(R68,PointsTable[],2,FALSE),0)</f>
        <v>0</v>
      </c>
      <c r="T68" s="28">
        <f>IFERROR(VLOOKUP(AthListWomen[[#This Row],[CARD]],resres5120[],2,FALSE),0)</f>
        <v>0</v>
      </c>
      <c r="U68" s="29">
        <f>IFERROR(VLOOKUP(T68,PointsTable[],2,FALSE),0)</f>
        <v>0</v>
      </c>
      <c r="V68" s="29">
        <f>IFERROR(VLOOKUP(AthListWomen[[#This Row],[CARD]],resres5118[],2,FALSE),0)</f>
        <v>0</v>
      </c>
      <c r="W68" s="29">
        <f>IFERROR(VLOOKUP(V68,PointsTable[],2,FALSE),0)</f>
        <v>0</v>
      </c>
      <c r="X68" s="29">
        <f>IFERROR(VLOOKUP(AthListWomen[[#This Row],[CARD]],resres5119[],2,FALSE),0)</f>
        <v>0</v>
      </c>
      <c r="Y68" s="29">
        <f>IFERROR(VLOOKUP(X68,PointsTable[],2,FALSE),0)</f>
        <v>0</v>
      </c>
      <c r="Z68" s="29">
        <f>IFERROR(VLOOKUP(AthListWomen[[#This Row],[CARD]],resres5121[],2,FALSE),0)</f>
        <v>0</v>
      </c>
      <c r="AA68" s="29">
        <f>IFERROR(VLOOKUP(Z68,PointsTable[],2,FALSE),0)</f>
        <v>0</v>
      </c>
      <c r="AB68" s="29">
        <f>IFERROR(VLOOKUP(AthListWomen[[#This Row],[CARD]],resres5122[],2,FALSE),0)</f>
        <v>0</v>
      </c>
      <c r="AC68" s="30">
        <f>IFERROR(VLOOKUP(AB68,PointsTable[],2,FALSE),0)</f>
        <v>0</v>
      </c>
      <c r="AD68" s="28">
        <f>IFERROR(VLOOKUP(AthListWomen[[#This Row],[CARD]],resres5138[],2,FALSE),0)</f>
        <v>0</v>
      </c>
      <c r="AE68" s="29">
        <f>IFERROR(VLOOKUP(AD68,PointsTable[],2,FALSE),0)</f>
        <v>0</v>
      </c>
      <c r="AF68" s="29">
        <f>IFERROR(VLOOKUP(AthListWomen[[#This Row],[CARD]],resres5139[],2,FALSE),0)</f>
        <v>0</v>
      </c>
      <c r="AG68" s="29">
        <f>IFERROR(VLOOKUP(AF68,PointsTable[],2,FALSE),0)</f>
        <v>0</v>
      </c>
      <c r="AH68" s="29">
        <f>IFERROR(VLOOKUP(AthListWomen[[#This Row],[CARD]],resres5140[],2,FALSE),0)</f>
        <v>0</v>
      </c>
      <c r="AI68" s="30">
        <f>IFERROR(VLOOKUP(AH68,PointsTable[],2,FALSE),0)</f>
        <v>0</v>
      </c>
    </row>
    <row r="69" spans="1:35" ht="18.75" x14ac:dyDescent="0.3">
      <c r="A69" s="11">
        <v>66</v>
      </c>
      <c r="B69" s="18">
        <v>70831</v>
      </c>
      <c r="C69" s="18" t="s">
        <v>455</v>
      </c>
      <c r="D69" s="18" t="s">
        <v>456</v>
      </c>
      <c r="E69" s="18" t="s">
        <v>179</v>
      </c>
      <c r="F69" s="18">
        <v>2000</v>
      </c>
      <c r="G69" s="26">
        <f>SUM(I69,K69,M69,O69,Q69,S69,U69,W69,Y69,AA69,AC69,AE69,AG69,AI69)</f>
        <v>0</v>
      </c>
      <c r="H69" s="19">
        <f>IFERROR(VLOOKUP(AthListWomen[[#This Row],[CARD]],resres5094[],2,FALSE),0)</f>
        <v>0</v>
      </c>
      <c r="I69" s="20">
        <f>IFERROR(VLOOKUP(H69,PointsTable[],2,FALSE),0)</f>
        <v>0</v>
      </c>
      <c r="J69" s="20">
        <f>IFERROR(VLOOKUP(AthListWomen[[#This Row],[CARD]],resres5095[],2,FALSE),0)</f>
        <v>0</v>
      </c>
      <c r="K69" s="20">
        <f>IFERROR(VLOOKUP(J69,PointsTable[],2,FALSE),0)</f>
        <v>0</v>
      </c>
      <c r="L69" s="20">
        <f>IFERROR(VLOOKUP(AthListWomen[[#This Row],[CARD]],resres5297[],2,FALSE),0)</f>
        <v>0</v>
      </c>
      <c r="M69" s="20">
        <f>IFERROR(VLOOKUP(L69,PointsTable[],2,FALSE),0)</f>
        <v>0</v>
      </c>
      <c r="N69" s="20">
        <f>IFERROR(VLOOKUP(AthListWomen[[#This Row],[CARD]],resres5096[],2,FALSE),0)</f>
        <v>0</v>
      </c>
      <c r="O69" s="20">
        <f>IFERROR(VLOOKUP(N69,PointsTable[],2,FALSE),0)</f>
        <v>0</v>
      </c>
      <c r="P69" s="19">
        <f>IFERROR(VLOOKUP(AthListWomen[[#This Row],[CARD]],resres5112[],2,FALSE),0)</f>
        <v>0</v>
      </c>
      <c r="Q69" s="20">
        <f>IFERROR(VLOOKUP(P69,PointsTable[],2,FALSE),0)</f>
        <v>0</v>
      </c>
      <c r="R69" s="20">
        <f>IFERROR(VLOOKUP(AthListWomen[[#This Row],[CARD]],resres5113[],2,FALSE),0)</f>
        <v>0</v>
      </c>
      <c r="S69" s="20">
        <f>IFERROR(VLOOKUP(R69,PointsTable[],2,FALSE),0)</f>
        <v>0</v>
      </c>
      <c r="T69" s="28">
        <f>IFERROR(VLOOKUP(AthListWomen[[#This Row],[CARD]],resres5120[],2,FALSE),0)</f>
        <v>0</v>
      </c>
      <c r="U69" s="29">
        <f>IFERROR(VLOOKUP(T69,PointsTable[],2,FALSE),0)</f>
        <v>0</v>
      </c>
      <c r="V69" s="29">
        <f>IFERROR(VLOOKUP(AthListWomen[[#This Row],[CARD]],resres5118[],2,FALSE),0)</f>
        <v>0</v>
      </c>
      <c r="W69" s="29">
        <f>IFERROR(VLOOKUP(V69,PointsTable[],2,FALSE),0)</f>
        <v>0</v>
      </c>
      <c r="X69" s="29">
        <f>IFERROR(VLOOKUP(AthListWomen[[#This Row],[CARD]],resres5119[],2,FALSE),0)</f>
        <v>0</v>
      </c>
      <c r="Y69" s="29">
        <f>IFERROR(VLOOKUP(X69,PointsTable[],2,FALSE),0)</f>
        <v>0</v>
      </c>
      <c r="Z69" s="29">
        <f>IFERROR(VLOOKUP(AthListWomen[[#This Row],[CARD]],resres5121[],2,FALSE),0)</f>
        <v>0</v>
      </c>
      <c r="AA69" s="29">
        <f>IFERROR(VLOOKUP(Z69,PointsTable[],2,FALSE),0)</f>
        <v>0</v>
      </c>
      <c r="AB69" s="29">
        <f>IFERROR(VLOOKUP(AthListWomen[[#This Row],[CARD]],resres5122[],2,FALSE),0)</f>
        <v>0</v>
      </c>
      <c r="AC69" s="30">
        <f>IFERROR(VLOOKUP(AB69,PointsTable[],2,FALSE),0)</f>
        <v>0</v>
      </c>
      <c r="AD69" s="28">
        <f>IFERROR(VLOOKUP(AthListWomen[[#This Row],[CARD]],resres5138[],2,FALSE),0)</f>
        <v>0</v>
      </c>
      <c r="AE69" s="29">
        <f>IFERROR(VLOOKUP(AD69,PointsTable[],2,FALSE),0)</f>
        <v>0</v>
      </c>
      <c r="AF69" s="29">
        <f>IFERROR(VLOOKUP(AthListWomen[[#This Row],[CARD]],resres5139[],2,FALSE),0)</f>
        <v>0</v>
      </c>
      <c r="AG69" s="29">
        <f>IFERROR(VLOOKUP(AF69,PointsTable[],2,FALSE),0)</f>
        <v>0</v>
      </c>
      <c r="AH69" s="29">
        <f>IFERROR(VLOOKUP(AthListWomen[[#This Row],[CARD]],resres5140[],2,FALSE),0)</f>
        <v>0</v>
      </c>
      <c r="AI69" s="30">
        <f>IFERROR(VLOOKUP(AH69,PointsTable[],2,FALSE),0)</f>
        <v>0</v>
      </c>
    </row>
    <row r="70" spans="1:35" ht="18.75" x14ac:dyDescent="0.3">
      <c r="A70" s="11">
        <v>67</v>
      </c>
      <c r="B70" s="18">
        <v>69326</v>
      </c>
      <c r="C70" s="18" t="s">
        <v>390</v>
      </c>
      <c r="D70" s="18" t="s">
        <v>463</v>
      </c>
      <c r="E70" s="18" t="s">
        <v>433</v>
      </c>
      <c r="F70" s="18">
        <v>1999</v>
      </c>
      <c r="G70" s="26">
        <f>SUM(I70,K70,M70,O70,Q70,S70,U70,W70,Y70,AA70,AC70,AE70,AG70,AI70)</f>
        <v>0</v>
      </c>
      <c r="H70" s="19">
        <f>IFERROR(VLOOKUP(AthListWomen[[#This Row],[CARD]],resres5094[],2,FALSE),0)</f>
        <v>45</v>
      </c>
      <c r="I70" s="20">
        <f>IFERROR(VLOOKUP(H70,PointsTable[],2,FALSE),0)</f>
        <v>0</v>
      </c>
      <c r="J70" s="20">
        <f>IFERROR(VLOOKUP(AthListWomen[[#This Row],[CARD]],resres5095[],2,FALSE),0)</f>
        <v>32</v>
      </c>
      <c r="K70" s="20">
        <f>IFERROR(VLOOKUP(J70,PointsTable[],2,FALSE),0)</f>
        <v>0</v>
      </c>
      <c r="L70" s="20">
        <f>IFERROR(VLOOKUP(AthListWomen[[#This Row],[CARD]],resres5297[],2,FALSE),0)</f>
        <v>0</v>
      </c>
      <c r="M70" s="20">
        <f>IFERROR(VLOOKUP(L70,PointsTable[],2,FALSE),0)</f>
        <v>0</v>
      </c>
      <c r="N70" s="20">
        <f>IFERROR(VLOOKUP(AthListWomen[[#This Row],[CARD]],resres5096[],2,FALSE),0)</f>
        <v>0</v>
      </c>
      <c r="O70" s="20">
        <f>IFERROR(VLOOKUP(N70,PointsTable[],2,FALSE),0)</f>
        <v>0</v>
      </c>
      <c r="P70" s="19">
        <f>IFERROR(VLOOKUP(AthListWomen[[#This Row],[CARD]],resres5112[],2,FALSE),0)</f>
        <v>40</v>
      </c>
      <c r="Q70" s="20">
        <f>IFERROR(VLOOKUP(P70,PointsTable[],2,FALSE),0)</f>
        <v>0</v>
      </c>
      <c r="R70" s="20">
        <f>IFERROR(VLOOKUP(AthListWomen[[#This Row],[CARD]],resres5113[],2,FALSE),0)</f>
        <v>46</v>
      </c>
      <c r="S70" s="20">
        <f>IFERROR(VLOOKUP(R70,PointsTable[],2,FALSE),0)</f>
        <v>0</v>
      </c>
      <c r="T70" s="28">
        <f>IFERROR(VLOOKUP(AthListWomen[[#This Row],[CARD]],resres5120[],2,FALSE),0)</f>
        <v>0</v>
      </c>
      <c r="U70" s="29">
        <f>IFERROR(VLOOKUP(T70,PointsTable[],2,FALSE),0)</f>
        <v>0</v>
      </c>
      <c r="V70" s="29">
        <f>IFERROR(VLOOKUP(AthListWomen[[#This Row],[CARD]],resres5118[],2,FALSE),0)</f>
        <v>0</v>
      </c>
      <c r="W70" s="29">
        <f>IFERROR(VLOOKUP(V70,PointsTable[],2,FALSE),0)</f>
        <v>0</v>
      </c>
      <c r="X70" s="29">
        <f>IFERROR(VLOOKUP(AthListWomen[[#This Row],[CARD]],resres5119[],2,FALSE),0)</f>
        <v>0</v>
      </c>
      <c r="Y70" s="29">
        <f>IFERROR(VLOOKUP(X70,PointsTable[],2,FALSE),0)</f>
        <v>0</v>
      </c>
      <c r="Z70" s="29">
        <f>IFERROR(VLOOKUP(AthListWomen[[#This Row],[CARD]],resres5121[],2,FALSE),0)</f>
        <v>0</v>
      </c>
      <c r="AA70" s="29">
        <f>IFERROR(VLOOKUP(Z70,PointsTable[],2,FALSE),0)</f>
        <v>0</v>
      </c>
      <c r="AB70" s="29">
        <f>IFERROR(VLOOKUP(AthListWomen[[#This Row],[CARD]],resres5122[],2,FALSE),0)</f>
        <v>0</v>
      </c>
      <c r="AC70" s="30">
        <f>IFERROR(VLOOKUP(AB70,PointsTable[],2,FALSE),0)</f>
        <v>0</v>
      </c>
      <c r="AD70" s="28">
        <f>IFERROR(VLOOKUP(AthListWomen[[#This Row],[CARD]],resres5138[],2,FALSE),0)</f>
        <v>46</v>
      </c>
      <c r="AE70" s="29">
        <f>IFERROR(VLOOKUP(AD70,PointsTable[],2,FALSE),0)</f>
        <v>0</v>
      </c>
      <c r="AF70" s="29">
        <f>IFERROR(VLOOKUP(AthListWomen[[#This Row],[CARD]],resres5139[],2,FALSE),0)</f>
        <v>0</v>
      </c>
      <c r="AG70" s="29">
        <f>IFERROR(VLOOKUP(AF70,PointsTable[],2,FALSE),0)</f>
        <v>0</v>
      </c>
      <c r="AH70" s="29">
        <f>IFERROR(VLOOKUP(AthListWomen[[#This Row],[CARD]],resres5140[],2,FALSE),0)</f>
        <v>0</v>
      </c>
      <c r="AI70" s="30">
        <f>IFERROR(VLOOKUP(AH70,PointsTable[],2,FALSE),0)</f>
        <v>0</v>
      </c>
    </row>
    <row r="71" spans="1:35" ht="18.75" x14ac:dyDescent="0.3">
      <c r="A71" s="11">
        <v>68</v>
      </c>
      <c r="B71" s="18">
        <v>65227</v>
      </c>
      <c r="C71" s="18" t="s">
        <v>464</v>
      </c>
      <c r="D71" s="18" t="s">
        <v>465</v>
      </c>
      <c r="E71" s="18" t="s">
        <v>214</v>
      </c>
      <c r="F71" s="18">
        <v>1999</v>
      </c>
      <c r="G71" s="26">
        <f>SUM(I71,K71,M71,O71,Q71,S71,U71,W71,Y71,AA71,AC71,AE71,AG71,AI71)</f>
        <v>0</v>
      </c>
      <c r="H71" s="19">
        <f>IFERROR(VLOOKUP(AthListWomen[[#This Row],[CARD]],resres5094[],2,FALSE),0)</f>
        <v>0</v>
      </c>
      <c r="I71" s="20">
        <f>IFERROR(VLOOKUP(H71,PointsTable[],2,FALSE),0)</f>
        <v>0</v>
      </c>
      <c r="J71" s="20">
        <f>IFERROR(VLOOKUP(AthListWomen[[#This Row],[CARD]],resres5095[],2,FALSE),0)</f>
        <v>0</v>
      </c>
      <c r="K71" s="20">
        <f>IFERROR(VLOOKUP(J71,PointsTable[],2,FALSE),0)</f>
        <v>0</v>
      </c>
      <c r="L71" s="20">
        <f>IFERROR(VLOOKUP(AthListWomen[[#This Row],[CARD]],resres5297[],2,FALSE),0)</f>
        <v>0</v>
      </c>
      <c r="M71" s="20">
        <f>IFERROR(VLOOKUP(L71,PointsTable[],2,FALSE),0)</f>
        <v>0</v>
      </c>
      <c r="N71" s="20">
        <f>IFERROR(VLOOKUP(AthListWomen[[#This Row],[CARD]],resres5096[],2,FALSE),0)</f>
        <v>0</v>
      </c>
      <c r="O71" s="20">
        <f>IFERROR(VLOOKUP(N71,PointsTable[],2,FALSE),0)</f>
        <v>0</v>
      </c>
      <c r="P71" s="19">
        <f>IFERROR(VLOOKUP(AthListWomen[[#This Row],[CARD]],resres5112[],2,FALSE),0)</f>
        <v>0</v>
      </c>
      <c r="Q71" s="20">
        <f>IFERROR(VLOOKUP(P71,PointsTable[],2,FALSE),0)</f>
        <v>0</v>
      </c>
      <c r="R71" s="20">
        <f>IFERROR(VLOOKUP(AthListWomen[[#This Row],[CARD]],resres5113[],2,FALSE),0)</f>
        <v>0</v>
      </c>
      <c r="S71" s="20">
        <f>IFERROR(VLOOKUP(R71,PointsTable[],2,FALSE),0)</f>
        <v>0</v>
      </c>
      <c r="T71" s="28">
        <f>IFERROR(VLOOKUP(AthListWomen[[#This Row],[CARD]],resres5120[],2,FALSE),0)</f>
        <v>0</v>
      </c>
      <c r="U71" s="29">
        <f>IFERROR(VLOOKUP(T71,PointsTable[],2,FALSE),0)</f>
        <v>0</v>
      </c>
      <c r="V71" s="29">
        <f>IFERROR(VLOOKUP(AthListWomen[[#This Row],[CARD]],resres5118[],2,FALSE),0)</f>
        <v>0</v>
      </c>
      <c r="W71" s="29">
        <f>IFERROR(VLOOKUP(V71,PointsTable[],2,FALSE),0)</f>
        <v>0</v>
      </c>
      <c r="X71" s="29">
        <f>IFERROR(VLOOKUP(AthListWomen[[#This Row],[CARD]],resres5119[],2,FALSE),0)</f>
        <v>0</v>
      </c>
      <c r="Y71" s="29">
        <f>IFERROR(VLOOKUP(X71,PointsTable[],2,FALSE),0)</f>
        <v>0</v>
      </c>
      <c r="Z71" s="29">
        <f>IFERROR(VLOOKUP(AthListWomen[[#This Row],[CARD]],resres5121[],2,FALSE),0)</f>
        <v>0</v>
      </c>
      <c r="AA71" s="29">
        <f>IFERROR(VLOOKUP(Z71,PointsTable[],2,FALSE),0)</f>
        <v>0</v>
      </c>
      <c r="AB71" s="29">
        <f>IFERROR(VLOOKUP(AthListWomen[[#This Row],[CARD]],resres5122[],2,FALSE),0)</f>
        <v>0</v>
      </c>
      <c r="AC71" s="30">
        <f>IFERROR(VLOOKUP(AB71,PointsTable[],2,FALSE),0)</f>
        <v>0</v>
      </c>
      <c r="AD71" s="28">
        <f>IFERROR(VLOOKUP(AthListWomen[[#This Row],[CARD]],resres5138[],2,FALSE),0)</f>
        <v>0</v>
      </c>
      <c r="AE71" s="29">
        <f>IFERROR(VLOOKUP(AD71,PointsTable[],2,FALSE),0)</f>
        <v>0</v>
      </c>
      <c r="AF71" s="29">
        <f>IFERROR(VLOOKUP(AthListWomen[[#This Row],[CARD]],resres5139[],2,FALSE),0)</f>
        <v>0</v>
      </c>
      <c r="AG71" s="29">
        <f>IFERROR(VLOOKUP(AF71,PointsTable[],2,FALSE),0)</f>
        <v>0</v>
      </c>
      <c r="AH71" s="29">
        <f>IFERROR(VLOOKUP(AthListWomen[[#This Row],[CARD]],resres5140[],2,FALSE),0)</f>
        <v>0</v>
      </c>
      <c r="AI71" s="30">
        <f>IFERROR(VLOOKUP(AH71,PointsTable[],2,FALSE),0)</f>
        <v>0</v>
      </c>
    </row>
    <row r="72" spans="1:35" ht="18.75" x14ac:dyDescent="0.3">
      <c r="A72" s="11">
        <v>69</v>
      </c>
      <c r="B72" s="18">
        <v>65919</v>
      </c>
      <c r="C72" s="18" t="s">
        <v>468</v>
      </c>
      <c r="D72" s="18" t="s">
        <v>469</v>
      </c>
      <c r="E72" s="18" t="s">
        <v>217</v>
      </c>
      <c r="F72" s="18">
        <v>2000</v>
      </c>
      <c r="G72" s="26">
        <f>SUM(I72,K72,M72,O72,Q72,S72,U72,W72,Y72,AA72,AC72,AE72,AG72,AI72)</f>
        <v>0</v>
      </c>
      <c r="H72" s="19">
        <f>IFERROR(VLOOKUP(AthListWomen[[#This Row],[CARD]],resres5094[],2,FALSE),0)</f>
        <v>0</v>
      </c>
      <c r="I72" s="20">
        <f>IFERROR(VLOOKUP(H72,PointsTable[],2,FALSE),0)</f>
        <v>0</v>
      </c>
      <c r="J72" s="20">
        <f>IFERROR(VLOOKUP(AthListWomen[[#This Row],[CARD]],resres5095[],2,FALSE),0)</f>
        <v>0</v>
      </c>
      <c r="K72" s="20">
        <f>IFERROR(VLOOKUP(J72,PointsTable[],2,FALSE),0)</f>
        <v>0</v>
      </c>
      <c r="L72" s="20">
        <f>IFERROR(VLOOKUP(AthListWomen[[#This Row],[CARD]],resres5297[],2,FALSE),0)</f>
        <v>0</v>
      </c>
      <c r="M72" s="20">
        <f>IFERROR(VLOOKUP(L72,PointsTable[],2,FALSE),0)</f>
        <v>0</v>
      </c>
      <c r="N72" s="20">
        <f>IFERROR(VLOOKUP(AthListWomen[[#This Row],[CARD]],resres5096[],2,FALSE),0)</f>
        <v>0</v>
      </c>
      <c r="O72" s="20">
        <f>IFERROR(VLOOKUP(N72,PointsTable[],2,FALSE),0)</f>
        <v>0</v>
      </c>
      <c r="P72" s="19">
        <f>IFERROR(VLOOKUP(AthListWomen[[#This Row],[CARD]],resres5112[],2,FALSE),0)</f>
        <v>0</v>
      </c>
      <c r="Q72" s="20">
        <f>IFERROR(VLOOKUP(P72,PointsTable[],2,FALSE),0)</f>
        <v>0</v>
      </c>
      <c r="R72" s="20">
        <f>IFERROR(VLOOKUP(AthListWomen[[#This Row],[CARD]],resres5113[],2,FALSE),0)</f>
        <v>0</v>
      </c>
      <c r="S72" s="20">
        <f>IFERROR(VLOOKUP(R72,PointsTable[],2,FALSE),0)</f>
        <v>0</v>
      </c>
      <c r="T72" s="28">
        <f>IFERROR(VLOOKUP(AthListWomen[[#This Row],[CARD]],resres5120[],2,FALSE),0)</f>
        <v>0</v>
      </c>
      <c r="U72" s="29">
        <f>IFERROR(VLOOKUP(T72,PointsTable[],2,FALSE),0)</f>
        <v>0</v>
      </c>
      <c r="V72" s="29">
        <f>IFERROR(VLOOKUP(AthListWomen[[#This Row],[CARD]],resres5118[],2,FALSE),0)</f>
        <v>0</v>
      </c>
      <c r="W72" s="29">
        <f>IFERROR(VLOOKUP(V72,PointsTable[],2,FALSE),0)</f>
        <v>0</v>
      </c>
      <c r="X72" s="29">
        <f>IFERROR(VLOOKUP(AthListWomen[[#This Row],[CARD]],resres5119[],2,FALSE),0)</f>
        <v>0</v>
      </c>
      <c r="Y72" s="29">
        <f>IFERROR(VLOOKUP(X72,PointsTable[],2,FALSE),0)</f>
        <v>0</v>
      </c>
      <c r="Z72" s="29">
        <f>IFERROR(VLOOKUP(AthListWomen[[#This Row],[CARD]],resres5121[],2,FALSE),0)</f>
        <v>0</v>
      </c>
      <c r="AA72" s="29">
        <f>IFERROR(VLOOKUP(Z72,PointsTable[],2,FALSE),0)</f>
        <v>0</v>
      </c>
      <c r="AB72" s="29">
        <f>IFERROR(VLOOKUP(AthListWomen[[#This Row],[CARD]],resres5122[],2,FALSE),0)</f>
        <v>0</v>
      </c>
      <c r="AC72" s="30">
        <f>IFERROR(VLOOKUP(AB72,PointsTable[],2,FALSE),0)</f>
        <v>0</v>
      </c>
      <c r="AD72" s="28">
        <f>IFERROR(VLOOKUP(AthListWomen[[#This Row],[CARD]],resres5138[],2,FALSE),0)</f>
        <v>0</v>
      </c>
      <c r="AE72" s="29">
        <f>IFERROR(VLOOKUP(AD72,PointsTable[],2,FALSE),0)</f>
        <v>0</v>
      </c>
      <c r="AF72" s="29">
        <f>IFERROR(VLOOKUP(AthListWomen[[#This Row],[CARD]],resres5139[],2,FALSE),0)</f>
        <v>0</v>
      </c>
      <c r="AG72" s="29">
        <f>IFERROR(VLOOKUP(AF72,PointsTable[],2,FALSE),0)</f>
        <v>0</v>
      </c>
      <c r="AH72" s="29">
        <f>IFERROR(VLOOKUP(AthListWomen[[#This Row],[CARD]],resres5140[],2,FALSE),0)</f>
        <v>0</v>
      </c>
      <c r="AI72" s="30">
        <f>IFERROR(VLOOKUP(AH72,PointsTable[],2,FALSE),0)</f>
        <v>0</v>
      </c>
    </row>
    <row r="73" spans="1:35" ht="18.75" x14ac:dyDescent="0.3">
      <c r="A73" s="11">
        <v>70</v>
      </c>
      <c r="B73" s="18">
        <v>77970</v>
      </c>
      <c r="C73" s="18" t="s">
        <v>474</v>
      </c>
      <c r="D73" s="18" t="s">
        <v>475</v>
      </c>
      <c r="E73" s="18" t="s">
        <v>214</v>
      </c>
      <c r="F73" s="18">
        <v>2000</v>
      </c>
      <c r="G73" s="26">
        <f>SUM(I73,K73,M73,O73,Q73,S73,U73,W73,Y73,AA73,AC73,AE73,AG73,AI73)</f>
        <v>0</v>
      </c>
      <c r="H73" s="19">
        <f>IFERROR(VLOOKUP(AthListWomen[[#This Row],[CARD]],resres5094[],2,FALSE),0)</f>
        <v>0</v>
      </c>
      <c r="I73" s="20">
        <f>IFERROR(VLOOKUP(H73,PointsTable[],2,FALSE),0)</f>
        <v>0</v>
      </c>
      <c r="J73" s="20">
        <f>IFERROR(VLOOKUP(AthListWomen[[#This Row],[CARD]],resres5095[],2,FALSE),0)</f>
        <v>0</v>
      </c>
      <c r="K73" s="20">
        <f>IFERROR(VLOOKUP(J73,PointsTable[],2,FALSE),0)</f>
        <v>0</v>
      </c>
      <c r="L73" s="20">
        <f>IFERROR(VLOOKUP(AthListWomen[[#This Row],[CARD]],resres5297[],2,FALSE),0)</f>
        <v>0</v>
      </c>
      <c r="M73" s="20">
        <f>IFERROR(VLOOKUP(L73,PointsTable[],2,FALSE),0)</f>
        <v>0</v>
      </c>
      <c r="N73" s="20">
        <f>IFERROR(VLOOKUP(AthListWomen[[#This Row],[CARD]],resres5096[],2,FALSE),0)</f>
        <v>0</v>
      </c>
      <c r="O73" s="20">
        <f>IFERROR(VLOOKUP(N73,PointsTable[],2,FALSE),0)</f>
        <v>0</v>
      </c>
      <c r="P73" s="19">
        <f>IFERROR(VLOOKUP(AthListWomen[[#This Row],[CARD]],resres5112[],2,FALSE),0)</f>
        <v>0</v>
      </c>
      <c r="Q73" s="20">
        <f>IFERROR(VLOOKUP(P73,PointsTable[],2,FALSE),0)</f>
        <v>0</v>
      </c>
      <c r="R73" s="20">
        <f>IFERROR(VLOOKUP(AthListWomen[[#This Row],[CARD]],resres5113[],2,FALSE),0)</f>
        <v>0</v>
      </c>
      <c r="S73" s="20">
        <f>IFERROR(VLOOKUP(R73,PointsTable[],2,FALSE),0)</f>
        <v>0</v>
      </c>
      <c r="T73" s="28">
        <f>IFERROR(VLOOKUP(AthListWomen[[#This Row],[CARD]],resres5120[],2,FALSE),0)</f>
        <v>0</v>
      </c>
      <c r="U73" s="29">
        <f>IFERROR(VLOOKUP(T73,PointsTable[],2,FALSE),0)</f>
        <v>0</v>
      </c>
      <c r="V73" s="29">
        <f>IFERROR(VLOOKUP(AthListWomen[[#This Row],[CARD]],resres5118[],2,FALSE),0)</f>
        <v>0</v>
      </c>
      <c r="W73" s="29">
        <f>IFERROR(VLOOKUP(V73,PointsTable[],2,FALSE),0)</f>
        <v>0</v>
      </c>
      <c r="X73" s="29">
        <f>IFERROR(VLOOKUP(AthListWomen[[#This Row],[CARD]],resres5119[],2,FALSE),0)</f>
        <v>0</v>
      </c>
      <c r="Y73" s="29">
        <f>IFERROR(VLOOKUP(X73,PointsTable[],2,FALSE),0)</f>
        <v>0</v>
      </c>
      <c r="Z73" s="29">
        <f>IFERROR(VLOOKUP(AthListWomen[[#This Row],[CARD]],resres5121[],2,FALSE),0)</f>
        <v>0</v>
      </c>
      <c r="AA73" s="29">
        <f>IFERROR(VLOOKUP(Z73,PointsTable[],2,FALSE),0)</f>
        <v>0</v>
      </c>
      <c r="AB73" s="29">
        <f>IFERROR(VLOOKUP(AthListWomen[[#This Row],[CARD]],resres5122[],2,FALSE),0)</f>
        <v>0</v>
      </c>
      <c r="AC73" s="30">
        <f>IFERROR(VLOOKUP(AB73,PointsTable[],2,FALSE),0)</f>
        <v>0</v>
      </c>
      <c r="AD73" s="28">
        <f>IFERROR(VLOOKUP(AthListWomen[[#This Row],[CARD]],resres5138[],2,FALSE),0)</f>
        <v>0</v>
      </c>
      <c r="AE73" s="29">
        <f>IFERROR(VLOOKUP(AD73,PointsTable[],2,FALSE),0)</f>
        <v>0</v>
      </c>
      <c r="AF73" s="29">
        <f>IFERROR(VLOOKUP(AthListWomen[[#This Row],[CARD]],resres5139[],2,FALSE),0)</f>
        <v>0</v>
      </c>
      <c r="AG73" s="29">
        <f>IFERROR(VLOOKUP(AF73,PointsTable[],2,FALSE),0)</f>
        <v>0</v>
      </c>
      <c r="AH73" s="29">
        <f>IFERROR(VLOOKUP(AthListWomen[[#This Row],[CARD]],resres5140[],2,FALSE),0)</f>
        <v>0</v>
      </c>
      <c r="AI73" s="30">
        <f>IFERROR(VLOOKUP(AH73,PointsTable[],2,FALSE),0)</f>
        <v>0</v>
      </c>
    </row>
    <row r="74" spans="1:35" ht="18.75" x14ac:dyDescent="0.3">
      <c r="A74" s="11">
        <v>71</v>
      </c>
      <c r="B74" s="18">
        <v>82421</v>
      </c>
      <c r="C74" s="18" t="s">
        <v>476</v>
      </c>
      <c r="D74" s="18" t="s">
        <v>477</v>
      </c>
      <c r="E74" s="18" t="s">
        <v>368</v>
      </c>
      <c r="F74" s="18">
        <v>2000</v>
      </c>
      <c r="G74" s="26">
        <f>SUM(I74,K74,M74,O74,Q74,S74,U74,W74,Y74,AA74,AC74,AE74,AG74,AI74)</f>
        <v>0</v>
      </c>
      <c r="H74" s="19">
        <f>IFERROR(VLOOKUP(AthListWomen[[#This Row],[CARD]],resres5094[],2,FALSE),0)</f>
        <v>0</v>
      </c>
      <c r="I74" s="20">
        <f>IFERROR(VLOOKUP(H74,PointsTable[],2,FALSE),0)</f>
        <v>0</v>
      </c>
      <c r="J74" s="20">
        <f>IFERROR(VLOOKUP(AthListWomen[[#This Row],[CARD]],resres5095[],2,FALSE),0)</f>
        <v>0</v>
      </c>
      <c r="K74" s="20">
        <f>IFERROR(VLOOKUP(J74,PointsTable[],2,FALSE),0)</f>
        <v>0</v>
      </c>
      <c r="L74" s="20">
        <f>IFERROR(VLOOKUP(AthListWomen[[#This Row],[CARD]],resres5297[],2,FALSE),0)</f>
        <v>0</v>
      </c>
      <c r="M74" s="20">
        <f>IFERROR(VLOOKUP(L74,PointsTable[],2,FALSE),0)</f>
        <v>0</v>
      </c>
      <c r="N74" s="20">
        <f>IFERROR(VLOOKUP(AthListWomen[[#This Row],[CARD]],resres5096[],2,FALSE),0)</f>
        <v>0</v>
      </c>
      <c r="O74" s="20">
        <f>IFERROR(VLOOKUP(N74,PointsTable[],2,FALSE),0)</f>
        <v>0</v>
      </c>
      <c r="P74" s="19">
        <f>IFERROR(VLOOKUP(AthListWomen[[#This Row],[CARD]],resres5112[],2,FALSE),0)</f>
        <v>0</v>
      </c>
      <c r="Q74" s="20">
        <f>IFERROR(VLOOKUP(P74,PointsTable[],2,FALSE),0)</f>
        <v>0</v>
      </c>
      <c r="R74" s="20">
        <f>IFERROR(VLOOKUP(AthListWomen[[#This Row],[CARD]],resres5113[],2,FALSE),0)</f>
        <v>0</v>
      </c>
      <c r="S74" s="20">
        <f>IFERROR(VLOOKUP(R74,PointsTable[],2,FALSE),0)</f>
        <v>0</v>
      </c>
      <c r="T74" s="28">
        <f>IFERROR(VLOOKUP(AthListWomen[[#This Row],[CARD]],resres5120[],2,FALSE),0)</f>
        <v>0</v>
      </c>
      <c r="U74" s="29">
        <f>IFERROR(VLOOKUP(T74,PointsTable[],2,FALSE),0)</f>
        <v>0</v>
      </c>
      <c r="V74" s="29">
        <f>IFERROR(VLOOKUP(AthListWomen[[#This Row],[CARD]],resres5118[],2,FALSE),0)</f>
        <v>0</v>
      </c>
      <c r="W74" s="29">
        <f>IFERROR(VLOOKUP(V74,PointsTable[],2,FALSE),0)</f>
        <v>0</v>
      </c>
      <c r="X74" s="29">
        <f>IFERROR(VLOOKUP(AthListWomen[[#This Row],[CARD]],resres5119[],2,FALSE),0)</f>
        <v>0</v>
      </c>
      <c r="Y74" s="29">
        <f>IFERROR(VLOOKUP(X74,PointsTable[],2,FALSE),0)</f>
        <v>0</v>
      </c>
      <c r="Z74" s="29">
        <f>IFERROR(VLOOKUP(AthListWomen[[#This Row],[CARD]],resres5121[],2,FALSE),0)</f>
        <v>0</v>
      </c>
      <c r="AA74" s="29">
        <f>IFERROR(VLOOKUP(Z74,PointsTable[],2,FALSE),0)</f>
        <v>0</v>
      </c>
      <c r="AB74" s="29">
        <f>IFERROR(VLOOKUP(AthListWomen[[#This Row],[CARD]],resres5122[],2,FALSE),0)</f>
        <v>0</v>
      </c>
      <c r="AC74" s="30">
        <f>IFERROR(VLOOKUP(AB74,PointsTable[],2,FALSE),0)</f>
        <v>0</v>
      </c>
      <c r="AD74" s="28">
        <f>IFERROR(VLOOKUP(AthListWomen[[#This Row],[CARD]],resres5138[],2,FALSE),0)</f>
        <v>0</v>
      </c>
      <c r="AE74" s="29">
        <f>IFERROR(VLOOKUP(AD74,PointsTable[],2,FALSE),0)</f>
        <v>0</v>
      </c>
      <c r="AF74" s="29">
        <f>IFERROR(VLOOKUP(AthListWomen[[#This Row],[CARD]],resres5139[],2,FALSE),0)</f>
        <v>0</v>
      </c>
      <c r="AG74" s="29">
        <f>IFERROR(VLOOKUP(AF74,PointsTable[],2,FALSE),0)</f>
        <v>0</v>
      </c>
      <c r="AH74" s="29">
        <f>IFERROR(VLOOKUP(AthListWomen[[#This Row],[CARD]],resres5140[],2,FALSE),0)</f>
        <v>0</v>
      </c>
      <c r="AI74" s="30">
        <f>IFERROR(VLOOKUP(AH74,PointsTable[],2,FALSE),0)</f>
        <v>0</v>
      </c>
    </row>
    <row r="75" spans="1:35" ht="18.75" x14ac:dyDescent="0.3">
      <c r="A75" s="11">
        <v>72</v>
      </c>
      <c r="B75" s="18">
        <v>73139</v>
      </c>
      <c r="C75" s="18" t="s">
        <v>478</v>
      </c>
      <c r="D75" s="18" t="s">
        <v>479</v>
      </c>
      <c r="E75" s="18" t="s">
        <v>217</v>
      </c>
      <c r="F75" s="18">
        <v>1999</v>
      </c>
      <c r="G75" s="26">
        <f>SUM(I75,K75,M75,O75,Q75,S75,U75,W75,Y75,AA75,AC75,AE75,AG75,AI75)</f>
        <v>0</v>
      </c>
      <c r="H75" s="19">
        <f>IFERROR(VLOOKUP(AthListWomen[[#This Row],[CARD]],resres5094[],2,FALSE),0)</f>
        <v>0</v>
      </c>
      <c r="I75" s="20">
        <f>IFERROR(VLOOKUP(H75,PointsTable[],2,FALSE),0)</f>
        <v>0</v>
      </c>
      <c r="J75" s="20">
        <f>IFERROR(VLOOKUP(AthListWomen[[#This Row],[CARD]],resres5095[],2,FALSE),0)</f>
        <v>0</v>
      </c>
      <c r="K75" s="20">
        <f>IFERROR(VLOOKUP(J75,PointsTable[],2,FALSE),0)</f>
        <v>0</v>
      </c>
      <c r="L75" s="20">
        <f>IFERROR(VLOOKUP(AthListWomen[[#This Row],[CARD]],resres5297[],2,FALSE),0)</f>
        <v>0</v>
      </c>
      <c r="M75" s="20">
        <f>IFERROR(VLOOKUP(L75,PointsTable[],2,FALSE),0)</f>
        <v>0</v>
      </c>
      <c r="N75" s="20">
        <f>IFERROR(VLOOKUP(AthListWomen[[#This Row],[CARD]],resres5096[],2,FALSE),0)</f>
        <v>0</v>
      </c>
      <c r="O75" s="20">
        <f>IFERROR(VLOOKUP(N75,PointsTable[],2,FALSE),0)</f>
        <v>0</v>
      </c>
      <c r="P75" s="19">
        <f>IFERROR(VLOOKUP(AthListWomen[[#This Row],[CARD]],resres5112[],2,FALSE),0)</f>
        <v>0</v>
      </c>
      <c r="Q75" s="20">
        <f>IFERROR(VLOOKUP(P75,PointsTable[],2,FALSE),0)</f>
        <v>0</v>
      </c>
      <c r="R75" s="20">
        <f>IFERROR(VLOOKUP(AthListWomen[[#This Row],[CARD]],resres5113[],2,FALSE),0)</f>
        <v>0</v>
      </c>
      <c r="S75" s="20">
        <f>IFERROR(VLOOKUP(R75,PointsTable[],2,FALSE),0)</f>
        <v>0</v>
      </c>
      <c r="T75" s="28">
        <f>IFERROR(VLOOKUP(AthListWomen[[#This Row],[CARD]],resres5120[],2,FALSE),0)</f>
        <v>0</v>
      </c>
      <c r="U75" s="29">
        <f>IFERROR(VLOOKUP(T75,PointsTable[],2,FALSE),0)</f>
        <v>0</v>
      </c>
      <c r="V75" s="29">
        <f>IFERROR(VLOOKUP(AthListWomen[[#This Row],[CARD]],resres5118[],2,FALSE),0)</f>
        <v>0</v>
      </c>
      <c r="W75" s="29">
        <f>IFERROR(VLOOKUP(V75,PointsTable[],2,FALSE),0)</f>
        <v>0</v>
      </c>
      <c r="X75" s="29">
        <f>IFERROR(VLOOKUP(AthListWomen[[#This Row],[CARD]],resres5119[],2,FALSE),0)</f>
        <v>0</v>
      </c>
      <c r="Y75" s="29">
        <f>IFERROR(VLOOKUP(X75,PointsTable[],2,FALSE),0)</f>
        <v>0</v>
      </c>
      <c r="Z75" s="29">
        <f>IFERROR(VLOOKUP(AthListWomen[[#This Row],[CARD]],resres5121[],2,FALSE),0)</f>
        <v>0</v>
      </c>
      <c r="AA75" s="29">
        <f>IFERROR(VLOOKUP(Z75,PointsTable[],2,FALSE),0)</f>
        <v>0</v>
      </c>
      <c r="AB75" s="29">
        <f>IFERROR(VLOOKUP(AthListWomen[[#This Row],[CARD]],resres5122[],2,FALSE),0)</f>
        <v>0</v>
      </c>
      <c r="AC75" s="30">
        <f>IFERROR(VLOOKUP(AB75,PointsTable[],2,FALSE),0)</f>
        <v>0</v>
      </c>
      <c r="AD75" s="28">
        <f>IFERROR(VLOOKUP(AthListWomen[[#This Row],[CARD]],resres5138[],2,FALSE),0)</f>
        <v>0</v>
      </c>
      <c r="AE75" s="29">
        <f>IFERROR(VLOOKUP(AD75,PointsTable[],2,FALSE),0)</f>
        <v>0</v>
      </c>
      <c r="AF75" s="29">
        <f>IFERROR(VLOOKUP(AthListWomen[[#This Row],[CARD]],resres5139[],2,FALSE),0)</f>
        <v>0</v>
      </c>
      <c r="AG75" s="29">
        <f>IFERROR(VLOOKUP(AF75,PointsTable[],2,FALSE),0)</f>
        <v>0</v>
      </c>
      <c r="AH75" s="29">
        <f>IFERROR(VLOOKUP(AthListWomen[[#This Row],[CARD]],resres5140[],2,FALSE),0)</f>
        <v>0</v>
      </c>
      <c r="AI75" s="30">
        <f>IFERROR(VLOOKUP(AH75,PointsTable[],2,FALSE),0)</f>
        <v>0</v>
      </c>
    </row>
    <row r="76" spans="1:35" ht="18.75" x14ac:dyDescent="0.3">
      <c r="A76" s="11">
        <v>73</v>
      </c>
      <c r="B76" s="18">
        <v>70258</v>
      </c>
      <c r="C76" s="18" t="s">
        <v>483</v>
      </c>
      <c r="D76" s="18" t="s">
        <v>484</v>
      </c>
      <c r="E76" s="18" t="s">
        <v>182</v>
      </c>
      <c r="F76" s="18">
        <v>1999</v>
      </c>
      <c r="G76" s="26">
        <f>SUM(I76,K76,M76,O76,Q76,S76,U76,W76,Y76,AA76,AC76,AE76,AG76,AI76)</f>
        <v>0</v>
      </c>
      <c r="H76" s="19">
        <f>IFERROR(VLOOKUP(AthListWomen[[#This Row],[CARD]],resres5094[],2,FALSE),0)</f>
        <v>0</v>
      </c>
      <c r="I76" s="20">
        <f>IFERROR(VLOOKUP(H76,PointsTable[],2,FALSE),0)</f>
        <v>0</v>
      </c>
      <c r="J76" s="20">
        <f>IFERROR(VLOOKUP(AthListWomen[[#This Row],[CARD]],resres5095[],2,FALSE),0)</f>
        <v>0</v>
      </c>
      <c r="K76" s="20">
        <f>IFERROR(VLOOKUP(J76,PointsTable[],2,FALSE),0)</f>
        <v>0</v>
      </c>
      <c r="L76" s="20">
        <f>IFERROR(VLOOKUP(AthListWomen[[#This Row],[CARD]],resres5297[],2,FALSE),0)</f>
        <v>0</v>
      </c>
      <c r="M76" s="20">
        <f>IFERROR(VLOOKUP(L76,PointsTable[],2,FALSE),0)</f>
        <v>0</v>
      </c>
      <c r="N76" s="20">
        <f>IFERROR(VLOOKUP(AthListWomen[[#This Row],[CARD]],resres5096[],2,FALSE),0)</f>
        <v>0</v>
      </c>
      <c r="O76" s="20">
        <f>IFERROR(VLOOKUP(N76,PointsTable[],2,FALSE),0)</f>
        <v>0</v>
      </c>
      <c r="P76" s="19">
        <f>IFERROR(VLOOKUP(AthListWomen[[#This Row],[CARD]],resres5112[],2,FALSE),0)</f>
        <v>0</v>
      </c>
      <c r="Q76" s="20">
        <f>IFERROR(VLOOKUP(P76,PointsTable[],2,FALSE),0)</f>
        <v>0</v>
      </c>
      <c r="R76" s="20">
        <f>IFERROR(VLOOKUP(AthListWomen[[#This Row],[CARD]],resres5113[],2,FALSE),0)</f>
        <v>0</v>
      </c>
      <c r="S76" s="20">
        <f>IFERROR(VLOOKUP(R76,PointsTable[],2,FALSE),0)</f>
        <v>0</v>
      </c>
      <c r="T76" s="28">
        <f>IFERROR(VLOOKUP(AthListWomen[[#This Row],[CARD]],resres5120[],2,FALSE),0)</f>
        <v>0</v>
      </c>
      <c r="U76" s="29">
        <f>IFERROR(VLOOKUP(T76,PointsTable[],2,FALSE),0)</f>
        <v>0</v>
      </c>
      <c r="V76" s="29">
        <f>IFERROR(VLOOKUP(AthListWomen[[#This Row],[CARD]],resres5118[],2,FALSE),0)</f>
        <v>0</v>
      </c>
      <c r="W76" s="29">
        <f>IFERROR(VLOOKUP(V76,PointsTable[],2,FALSE),0)</f>
        <v>0</v>
      </c>
      <c r="X76" s="29">
        <f>IFERROR(VLOOKUP(AthListWomen[[#This Row],[CARD]],resres5119[],2,FALSE),0)</f>
        <v>0</v>
      </c>
      <c r="Y76" s="29">
        <f>IFERROR(VLOOKUP(X76,PointsTable[],2,FALSE),0)</f>
        <v>0</v>
      </c>
      <c r="Z76" s="29">
        <f>IFERROR(VLOOKUP(AthListWomen[[#This Row],[CARD]],resres5121[],2,FALSE),0)</f>
        <v>0</v>
      </c>
      <c r="AA76" s="29">
        <f>IFERROR(VLOOKUP(Z76,PointsTable[],2,FALSE),0)</f>
        <v>0</v>
      </c>
      <c r="AB76" s="29">
        <f>IFERROR(VLOOKUP(AthListWomen[[#This Row],[CARD]],resres5122[],2,FALSE),0)</f>
        <v>0</v>
      </c>
      <c r="AC76" s="30">
        <f>IFERROR(VLOOKUP(AB76,PointsTable[],2,FALSE),0)</f>
        <v>0</v>
      </c>
      <c r="AD76" s="28">
        <f>IFERROR(VLOOKUP(AthListWomen[[#This Row],[CARD]],resres5138[],2,FALSE),0)</f>
        <v>0</v>
      </c>
      <c r="AE76" s="29">
        <f>IFERROR(VLOOKUP(AD76,PointsTable[],2,FALSE),0)</f>
        <v>0</v>
      </c>
      <c r="AF76" s="29">
        <f>IFERROR(VLOOKUP(AthListWomen[[#This Row],[CARD]],resres5139[],2,FALSE),0)</f>
        <v>0</v>
      </c>
      <c r="AG76" s="29">
        <f>IFERROR(VLOOKUP(AF76,PointsTable[],2,FALSE),0)</f>
        <v>0</v>
      </c>
      <c r="AH76" s="29">
        <f>IFERROR(VLOOKUP(AthListWomen[[#This Row],[CARD]],resres5140[],2,FALSE),0)</f>
        <v>0</v>
      </c>
      <c r="AI76" s="30">
        <f>IFERROR(VLOOKUP(AH76,PointsTable[],2,FALSE),0)</f>
        <v>0</v>
      </c>
    </row>
    <row r="77" spans="1:35" ht="18.75" x14ac:dyDescent="0.3">
      <c r="A77" s="11">
        <v>74</v>
      </c>
      <c r="B77" s="18">
        <v>65959</v>
      </c>
      <c r="C77" s="18" t="s">
        <v>491</v>
      </c>
      <c r="D77" s="18" t="s">
        <v>492</v>
      </c>
      <c r="E77" s="18" t="s">
        <v>217</v>
      </c>
      <c r="F77" s="18">
        <v>1999</v>
      </c>
      <c r="G77" s="26">
        <f>SUM(I77,K77,M77,O77,Q77,S77,U77,W77,Y77,AA77,AC77,AE77,AG77,AI77)</f>
        <v>0</v>
      </c>
      <c r="H77" s="19">
        <f>IFERROR(VLOOKUP(AthListWomen[[#This Row],[CARD]],resres5094[],2,FALSE),0)</f>
        <v>0</v>
      </c>
      <c r="I77" s="20">
        <f>IFERROR(VLOOKUP(H77,PointsTable[],2,FALSE),0)</f>
        <v>0</v>
      </c>
      <c r="J77" s="20">
        <f>IFERROR(VLOOKUP(AthListWomen[[#This Row],[CARD]],resres5095[],2,FALSE),0)</f>
        <v>0</v>
      </c>
      <c r="K77" s="20">
        <f>IFERROR(VLOOKUP(J77,PointsTable[],2,FALSE),0)</f>
        <v>0</v>
      </c>
      <c r="L77" s="20">
        <f>IFERROR(VLOOKUP(AthListWomen[[#This Row],[CARD]],resres5297[],2,FALSE),0)</f>
        <v>0</v>
      </c>
      <c r="M77" s="20">
        <f>IFERROR(VLOOKUP(L77,PointsTable[],2,FALSE),0)</f>
        <v>0</v>
      </c>
      <c r="N77" s="20">
        <f>IFERROR(VLOOKUP(AthListWomen[[#This Row],[CARD]],resres5096[],2,FALSE),0)</f>
        <v>0</v>
      </c>
      <c r="O77" s="20">
        <f>IFERROR(VLOOKUP(N77,PointsTable[],2,FALSE),0)</f>
        <v>0</v>
      </c>
      <c r="P77" s="19">
        <f>IFERROR(VLOOKUP(AthListWomen[[#This Row],[CARD]],resres5112[],2,FALSE),0)</f>
        <v>0</v>
      </c>
      <c r="Q77" s="20">
        <f>IFERROR(VLOOKUP(P77,PointsTable[],2,FALSE),0)</f>
        <v>0</v>
      </c>
      <c r="R77" s="20">
        <f>IFERROR(VLOOKUP(AthListWomen[[#This Row],[CARD]],resres5113[],2,FALSE),0)</f>
        <v>0</v>
      </c>
      <c r="S77" s="20">
        <f>IFERROR(VLOOKUP(R77,PointsTable[],2,FALSE),0)</f>
        <v>0</v>
      </c>
      <c r="T77" s="28">
        <f>IFERROR(VLOOKUP(AthListWomen[[#This Row],[CARD]],resres5120[],2,FALSE),0)</f>
        <v>0</v>
      </c>
      <c r="U77" s="29">
        <f>IFERROR(VLOOKUP(T77,PointsTable[],2,FALSE),0)</f>
        <v>0</v>
      </c>
      <c r="V77" s="29">
        <f>IFERROR(VLOOKUP(AthListWomen[[#This Row],[CARD]],resres5118[],2,FALSE),0)</f>
        <v>0</v>
      </c>
      <c r="W77" s="29">
        <f>IFERROR(VLOOKUP(V77,PointsTable[],2,FALSE),0)</f>
        <v>0</v>
      </c>
      <c r="X77" s="29">
        <f>IFERROR(VLOOKUP(AthListWomen[[#This Row],[CARD]],resres5119[],2,FALSE),0)</f>
        <v>0</v>
      </c>
      <c r="Y77" s="29">
        <f>IFERROR(VLOOKUP(X77,PointsTable[],2,FALSE),0)</f>
        <v>0</v>
      </c>
      <c r="Z77" s="29">
        <f>IFERROR(VLOOKUP(AthListWomen[[#This Row],[CARD]],resres5121[],2,FALSE),0)</f>
        <v>0</v>
      </c>
      <c r="AA77" s="29">
        <f>IFERROR(VLOOKUP(Z77,PointsTable[],2,FALSE),0)</f>
        <v>0</v>
      </c>
      <c r="AB77" s="29">
        <f>IFERROR(VLOOKUP(AthListWomen[[#This Row],[CARD]],resres5122[],2,FALSE),0)</f>
        <v>0</v>
      </c>
      <c r="AC77" s="30">
        <f>IFERROR(VLOOKUP(AB77,PointsTable[],2,FALSE),0)</f>
        <v>0</v>
      </c>
      <c r="AD77" s="28">
        <f>IFERROR(VLOOKUP(AthListWomen[[#This Row],[CARD]],resres5138[],2,FALSE),0)</f>
        <v>0</v>
      </c>
      <c r="AE77" s="29">
        <f>IFERROR(VLOOKUP(AD77,PointsTable[],2,FALSE),0)</f>
        <v>0</v>
      </c>
      <c r="AF77" s="29">
        <f>IFERROR(VLOOKUP(AthListWomen[[#This Row],[CARD]],resres5139[],2,FALSE),0)</f>
        <v>0</v>
      </c>
      <c r="AG77" s="29">
        <f>IFERROR(VLOOKUP(AF77,PointsTable[],2,FALSE),0)</f>
        <v>0</v>
      </c>
      <c r="AH77" s="29">
        <f>IFERROR(VLOOKUP(AthListWomen[[#This Row],[CARD]],resres5140[],2,FALSE),0)</f>
        <v>0</v>
      </c>
      <c r="AI77" s="30">
        <f>IFERROR(VLOOKUP(AH77,PointsTable[],2,FALSE),0)</f>
        <v>0</v>
      </c>
    </row>
    <row r="78" spans="1:35" ht="18.75" x14ac:dyDescent="0.3">
      <c r="A78" s="11">
        <v>75</v>
      </c>
      <c r="B78" s="18">
        <v>65358</v>
      </c>
      <c r="C78" s="18" t="s">
        <v>446</v>
      </c>
      <c r="D78" s="18" t="s">
        <v>493</v>
      </c>
      <c r="E78" s="18" t="s">
        <v>433</v>
      </c>
      <c r="F78" s="18">
        <v>2000</v>
      </c>
      <c r="G78" s="26">
        <f>SUM(I78,K78,M78,O78,Q78,S78,U78,W78,Y78,AA78,AC78,AE78,AG78,AI78)</f>
        <v>0</v>
      </c>
      <c r="H78" s="19">
        <f>IFERROR(VLOOKUP(AthListWomen[[#This Row],[CARD]],resres5094[],2,FALSE),0)</f>
        <v>0</v>
      </c>
      <c r="I78" s="20">
        <f>IFERROR(VLOOKUP(H78,PointsTable[],2,FALSE),0)</f>
        <v>0</v>
      </c>
      <c r="J78" s="20">
        <f>IFERROR(VLOOKUP(AthListWomen[[#This Row],[CARD]],resres5095[],2,FALSE),0)</f>
        <v>0</v>
      </c>
      <c r="K78" s="20">
        <f>IFERROR(VLOOKUP(J78,PointsTable[],2,FALSE),0)</f>
        <v>0</v>
      </c>
      <c r="L78" s="20">
        <f>IFERROR(VLOOKUP(AthListWomen[[#This Row],[CARD]],resres5297[],2,FALSE),0)</f>
        <v>0</v>
      </c>
      <c r="M78" s="20">
        <f>IFERROR(VLOOKUP(L78,PointsTable[],2,FALSE),0)</f>
        <v>0</v>
      </c>
      <c r="N78" s="20">
        <f>IFERROR(VLOOKUP(AthListWomen[[#This Row],[CARD]],resres5096[],2,FALSE),0)</f>
        <v>0</v>
      </c>
      <c r="O78" s="20">
        <f>IFERROR(VLOOKUP(N78,PointsTable[],2,FALSE),0)</f>
        <v>0</v>
      </c>
      <c r="P78" s="19">
        <f>IFERROR(VLOOKUP(AthListWomen[[#This Row],[CARD]],resres5112[],2,FALSE),0)</f>
        <v>0</v>
      </c>
      <c r="Q78" s="20">
        <f>IFERROR(VLOOKUP(P78,PointsTable[],2,FALSE),0)</f>
        <v>0</v>
      </c>
      <c r="R78" s="20">
        <f>IFERROR(VLOOKUP(AthListWomen[[#This Row],[CARD]],resres5113[],2,FALSE),0)</f>
        <v>0</v>
      </c>
      <c r="S78" s="20">
        <f>IFERROR(VLOOKUP(R78,PointsTable[],2,FALSE),0)</f>
        <v>0</v>
      </c>
      <c r="T78" s="28">
        <f>IFERROR(VLOOKUP(AthListWomen[[#This Row],[CARD]],resres5120[],2,FALSE),0)</f>
        <v>0</v>
      </c>
      <c r="U78" s="29">
        <f>IFERROR(VLOOKUP(T78,PointsTable[],2,FALSE),0)</f>
        <v>0</v>
      </c>
      <c r="V78" s="29">
        <f>IFERROR(VLOOKUP(AthListWomen[[#This Row],[CARD]],resres5118[],2,FALSE),0)</f>
        <v>0</v>
      </c>
      <c r="W78" s="29">
        <f>IFERROR(VLOOKUP(V78,PointsTable[],2,FALSE),0)</f>
        <v>0</v>
      </c>
      <c r="X78" s="29">
        <f>IFERROR(VLOOKUP(AthListWomen[[#This Row],[CARD]],resres5119[],2,FALSE),0)</f>
        <v>0</v>
      </c>
      <c r="Y78" s="29">
        <f>IFERROR(VLOOKUP(X78,PointsTable[],2,FALSE),0)</f>
        <v>0</v>
      </c>
      <c r="Z78" s="29">
        <f>IFERROR(VLOOKUP(AthListWomen[[#This Row],[CARD]],resres5121[],2,FALSE),0)</f>
        <v>0</v>
      </c>
      <c r="AA78" s="29">
        <f>IFERROR(VLOOKUP(Z78,PointsTable[],2,FALSE),0)</f>
        <v>0</v>
      </c>
      <c r="AB78" s="29">
        <f>IFERROR(VLOOKUP(AthListWomen[[#This Row],[CARD]],resres5122[],2,FALSE),0)</f>
        <v>0</v>
      </c>
      <c r="AC78" s="30">
        <f>IFERROR(VLOOKUP(AB78,PointsTable[],2,FALSE),0)</f>
        <v>0</v>
      </c>
      <c r="AD78" s="28">
        <f>IFERROR(VLOOKUP(AthListWomen[[#This Row],[CARD]],resres5138[],2,FALSE),0)</f>
        <v>0</v>
      </c>
      <c r="AE78" s="29">
        <f>IFERROR(VLOOKUP(AD78,PointsTable[],2,FALSE),0)</f>
        <v>0</v>
      </c>
      <c r="AF78" s="29">
        <f>IFERROR(VLOOKUP(AthListWomen[[#This Row],[CARD]],resres5139[],2,FALSE),0)</f>
        <v>0</v>
      </c>
      <c r="AG78" s="29">
        <f>IFERROR(VLOOKUP(AF78,PointsTable[],2,FALSE),0)</f>
        <v>0</v>
      </c>
      <c r="AH78" s="29">
        <f>IFERROR(VLOOKUP(AthListWomen[[#This Row],[CARD]],resres5140[],2,FALSE),0)</f>
        <v>0</v>
      </c>
      <c r="AI78" s="30">
        <f>IFERROR(VLOOKUP(AH78,PointsTable[],2,FALSE),0)</f>
        <v>0</v>
      </c>
    </row>
    <row r="79" spans="1:35" ht="18.75" x14ac:dyDescent="0.3">
      <c r="A79" s="11">
        <v>76</v>
      </c>
      <c r="B79" s="18">
        <v>67156</v>
      </c>
      <c r="C79" s="18" t="s">
        <v>497</v>
      </c>
      <c r="D79" s="18" t="s">
        <v>498</v>
      </c>
      <c r="E79" s="18" t="s">
        <v>208</v>
      </c>
      <c r="F79" s="18">
        <v>2000</v>
      </c>
      <c r="G79" s="26">
        <f>SUM(I79,K79,M79,O79,Q79,S79,U79,W79,Y79,AA79,AC79,AE79,AG79,AI79)</f>
        <v>0</v>
      </c>
      <c r="H79" s="19">
        <f>IFERROR(VLOOKUP(AthListWomen[[#This Row],[CARD]],resres5094[],2,FALSE),0)</f>
        <v>0</v>
      </c>
      <c r="I79" s="20">
        <f>IFERROR(VLOOKUP(H79,PointsTable[],2,FALSE),0)</f>
        <v>0</v>
      </c>
      <c r="J79" s="20">
        <f>IFERROR(VLOOKUP(AthListWomen[[#This Row],[CARD]],resres5095[],2,FALSE),0)</f>
        <v>0</v>
      </c>
      <c r="K79" s="20">
        <f>IFERROR(VLOOKUP(J79,PointsTable[],2,FALSE),0)</f>
        <v>0</v>
      </c>
      <c r="L79" s="20">
        <f>IFERROR(VLOOKUP(AthListWomen[[#This Row],[CARD]],resres5297[],2,FALSE),0)</f>
        <v>0</v>
      </c>
      <c r="M79" s="20">
        <f>IFERROR(VLOOKUP(L79,PointsTable[],2,FALSE),0)</f>
        <v>0</v>
      </c>
      <c r="N79" s="20">
        <f>IFERROR(VLOOKUP(AthListWomen[[#This Row],[CARD]],resres5096[],2,FALSE),0)</f>
        <v>0</v>
      </c>
      <c r="O79" s="20">
        <f>IFERROR(VLOOKUP(N79,PointsTable[],2,FALSE),0)</f>
        <v>0</v>
      </c>
      <c r="P79" s="19">
        <f>IFERROR(VLOOKUP(AthListWomen[[#This Row],[CARD]],resres5112[],2,FALSE),0)</f>
        <v>0</v>
      </c>
      <c r="Q79" s="20">
        <f>IFERROR(VLOOKUP(P79,PointsTable[],2,FALSE),0)</f>
        <v>0</v>
      </c>
      <c r="R79" s="20">
        <f>IFERROR(VLOOKUP(AthListWomen[[#This Row],[CARD]],resres5113[],2,FALSE),0)</f>
        <v>0</v>
      </c>
      <c r="S79" s="20">
        <f>IFERROR(VLOOKUP(R79,PointsTable[],2,FALSE),0)</f>
        <v>0</v>
      </c>
      <c r="T79" s="28">
        <f>IFERROR(VLOOKUP(AthListWomen[[#This Row],[CARD]],resres5120[],2,FALSE),0)</f>
        <v>0</v>
      </c>
      <c r="U79" s="29">
        <f>IFERROR(VLOOKUP(T79,PointsTable[],2,FALSE),0)</f>
        <v>0</v>
      </c>
      <c r="V79" s="29">
        <f>IFERROR(VLOOKUP(AthListWomen[[#This Row],[CARD]],resres5118[],2,FALSE),0)</f>
        <v>0</v>
      </c>
      <c r="W79" s="29">
        <f>IFERROR(VLOOKUP(V79,PointsTable[],2,FALSE),0)</f>
        <v>0</v>
      </c>
      <c r="X79" s="29">
        <f>IFERROR(VLOOKUP(AthListWomen[[#This Row],[CARD]],resres5119[],2,FALSE),0)</f>
        <v>0</v>
      </c>
      <c r="Y79" s="29">
        <f>IFERROR(VLOOKUP(X79,PointsTable[],2,FALSE),0)</f>
        <v>0</v>
      </c>
      <c r="Z79" s="29">
        <f>IFERROR(VLOOKUP(AthListWomen[[#This Row],[CARD]],resres5121[],2,FALSE),0)</f>
        <v>0</v>
      </c>
      <c r="AA79" s="29">
        <f>IFERROR(VLOOKUP(Z79,PointsTable[],2,FALSE),0)</f>
        <v>0</v>
      </c>
      <c r="AB79" s="29">
        <f>IFERROR(VLOOKUP(AthListWomen[[#This Row],[CARD]],resres5122[],2,FALSE),0)</f>
        <v>0</v>
      </c>
      <c r="AC79" s="30">
        <f>IFERROR(VLOOKUP(AB79,PointsTable[],2,FALSE),0)</f>
        <v>0</v>
      </c>
      <c r="AD79" s="28">
        <f>IFERROR(VLOOKUP(AthListWomen[[#This Row],[CARD]],resres5138[],2,FALSE),0)</f>
        <v>0</v>
      </c>
      <c r="AE79" s="29">
        <f>IFERROR(VLOOKUP(AD79,PointsTable[],2,FALSE),0)</f>
        <v>0</v>
      </c>
      <c r="AF79" s="29">
        <f>IFERROR(VLOOKUP(AthListWomen[[#This Row],[CARD]],resres5139[],2,FALSE),0)</f>
        <v>0</v>
      </c>
      <c r="AG79" s="29">
        <f>IFERROR(VLOOKUP(AF79,PointsTable[],2,FALSE),0)</f>
        <v>0</v>
      </c>
      <c r="AH79" s="29">
        <f>IFERROR(VLOOKUP(AthListWomen[[#This Row],[CARD]],resres5140[],2,FALSE),0)</f>
        <v>0</v>
      </c>
      <c r="AI79" s="30">
        <f>IFERROR(VLOOKUP(AH79,PointsTable[],2,FALSE),0)</f>
        <v>0</v>
      </c>
    </row>
    <row r="80" spans="1:35" ht="18.75" x14ac:dyDescent="0.3">
      <c r="A80" s="11">
        <v>77</v>
      </c>
      <c r="B80" s="18">
        <v>81997</v>
      </c>
      <c r="C80" s="18" t="s">
        <v>499</v>
      </c>
      <c r="D80" s="18" t="s">
        <v>500</v>
      </c>
      <c r="E80" s="18" t="s">
        <v>208</v>
      </c>
      <c r="F80" s="18">
        <v>1999</v>
      </c>
      <c r="G80" s="26">
        <f>SUM(I80,K80,M80,O80,Q80,S80,U80,W80,Y80,AA80,AC80,AE80,AG80,AI80)</f>
        <v>0</v>
      </c>
      <c r="H80" s="19">
        <f>IFERROR(VLOOKUP(AthListWomen[[#This Row],[CARD]],resres5094[],2,FALSE),0)</f>
        <v>0</v>
      </c>
      <c r="I80" s="20">
        <f>IFERROR(VLOOKUP(H80,PointsTable[],2,FALSE),0)</f>
        <v>0</v>
      </c>
      <c r="J80" s="20">
        <f>IFERROR(VLOOKUP(AthListWomen[[#This Row],[CARD]],resres5095[],2,FALSE),0)</f>
        <v>0</v>
      </c>
      <c r="K80" s="20">
        <f>IFERROR(VLOOKUP(J80,PointsTable[],2,FALSE),0)</f>
        <v>0</v>
      </c>
      <c r="L80" s="20">
        <f>IFERROR(VLOOKUP(AthListWomen[[#This Row],[CARD]],resres5297[],2,FALSE),0)</f>
        <v>0</v>
      </c>
      <c r="M80" s="20">
        <f>IFERROR(VLOOKUP(L80,PointsTable[],2,FALSE),0)</f>
        <v>0</v>
      </c>
      <c r="N80" s="20">
        <f>IFERROR(VLOOKUP(AthListWomen[[#This Row],[CARD]],resres5096[],2,FALSE),0)</f>
        <v>0</v>
      </c>
      <c r="O80" s="20">
        <f>IFERROR(VLOOKUP(N80,PointsTable[],2,FALSE),0)</f>
        <v>0</v>
      </c>
      <c r="P80" s="19">
        <f>IFERROR(VLOOKUP(AthListWomen[[#This Row],[CARD]],resres5112[],2,FALSE),0)</f>
        <v>0</v>
      </c>
      <c r="Q80" s="20">
        <f>IFERROR(VLOOKUP(P80,PointsTable[],2,FALSE),0)</f>
        <v>0</v>
      </c>
      <c r="R80" s="20">
        <f>IFERROR(VLOOKUP(AthListWomen[[#This Row],[CARD]],resres5113[],2,FALSE),0)</f>
        <v>0</v>
      </c>
      <c r="S80" s="20">
        <f>IFERROR(VLOOKUP(R80,PointsTable[],2,FALSE),0)</f>
        <v>0</v>
      </c>
      <c r="T80" s="28">
        <f>IFERROR(VLOOKUP(AthListWomen[[#This Row],[CARD]],resres5120[],2,FALSE),0)</f>
        <v>0</v>
      </c>
      <c r="U80" s="29">
        <f>IFERROR(VLOOKUP(T80,PointsTable[],2,FALSE),0)</f>
        <v>0</v>
      </c>
      <c r="V80" s="29">
        <f>IFERROR(VLOOKUP(AthListWomen[[#This Row],[CARD]],resres5118[],2,FALSE),0)</f>
        <v>0</v>
      </c>
      <c r="W80" s="29">
        <f>IFERROR(VLOOKUP(V80,PointsTable[],2,FALSE),0)</f>
        <v>0</v>
      </c>
      <c r="X80" s="29">
        <f>IFERROR(VLOOKUP(AthListWomen[[#This Row],[CARD]],resres5119[],2,FALSE),0)</f>
        <v>0</v>
      </c>
      <c r="Y80" s="29">
        <f>IFERROR(VLOOKUP(X80,PointsTable[],2,FALSE),0)</f>
        <v>0</v>
      </c>
      <c r="Z80" s="29">
        <f>IFERROR(VLOOKUP(AthListWomen[[#This Row],[CARD]],resres5121[],2,FALSE),0)</f>
        <v>0</v>
      </c>
      <c r="AA80" s="29">
        <f>IFERROR(VLOOKUP(Z80,PointsTable[],2,FALSE),0)</f>
        <v>0</v>
      </c>
      <c r="AB80" s="29">
        <f>IFERROR(VLOOKUP(AthListWomen[[#This Row],[CARD]],resres5122[],2,FALSE),0)</f>
        <v>0</v>
      </c>
      <c r="AC80" s="30">
        <f>IFERROR(VLOOKUP(AB80,PointsTable[],2,FALSE),0)</f>
        <v>0</v>
      </c>
      <c r="AD80" s="28">
        <f>IFERROR(VLOOKUP(AthListWomen[[#This Row],[CARD]],resres5138[],2,FALSE),0)</f>
        <v>0</v>
      </c>
      <c r="AE80" s="29">
        <f>IFERROR(VLOOKUP(AD80,PointsTable[],2,FALSE),0)</f>
        <v>0</v>
      </c>
      <c r="AF80" s="29">
        <f>IFERROR(VLOOKUP(AthListWomen[[#This Row],[CARD]],resres5139[],2,FALSE),0)</f>
        <v>0</v>
      </c>
      <c r="AG80" s="29">
        <f>IFERROR(VLOOKUP(AF80,PointsTable[],2,FALSE),0)</f>
        <v>0</v>
      </c>
      <c r="AH80" s="29">
        <f>IFERROR(VLOOKUP(AthListWomen[[#This Row],[CARD]],resres5140[],2,FALSE),0)</f>
        <v>0</v>
      </c>
      <c r="AI80" s="30">
        <f>IFERROR(VLOOKUP(AH80,PointsTable[],2,FALSE),0)</f>
        <v>0</v>
      </c>
    </row>
    <row r="81" spans="1:35" ht="18.75" x14ac:dyDescent="0.3">
      <c r="A81" s="11">
        <v>78</v>
      </c>
      <c r="B81" s="18">
        <v>70879</v>
      </c>
      <c r="C81" s="18" t="s">
        <v>504</v>
      </c>
      <c r="D81" s="18" t="s">
        <v>505</v>
      </c>
      <c r="E81" s="18" t="s">
        <v>208</v>
      </c>
      <c r="F81" s="18">
        <v>2000</v>
      </c>
      <c r="G81" s="26">
        <f>SUM(I81,K81,M81,O81,Q81,S81,U81,W81,Y81,AA81,AC81,AE81,AG81,AI81)</f>
        <v>0</v>
      </c>
      <c r="H81" s="19">
        <f>IFERROR(VLOOKUP(AthListWomen[[#This Row],[CARD]],resres5094[],2,FALSE),0)</f>
        <v>0</v>
      </c>
      <c r="I81" s="20">
        <f>IFERROR(VLOOKUP(H81,PointsTable[],2,FALSE),0)</f>
        <v>0</v>
      </c>
      <c r="J81" s="20">
        <f>IFERROR(VLOOKUP(AthListWomen[[#This Row],[CARD]],resres5095[],2,FALSE),0)</f>
        <v>0</v>
      </c>
      <c r="K81" s="20">
        <f>IFERROR(VLOOKUP(J81,PointsTable[],2,FALSE),0)</f>
        <v>0</v>
      </c>
      <c r="L81" s="20">
        <f>IFERROR(VLOOKUP(AthListWomen[[#This Row],[CARD]],resres5297[],2,FALSE),0)</f>
        <v>0</v>
      </c>
      <c r="M81" s="20">
        <f>IFERROR(VLOOKUP(L81,PointsTable[],2,FALSE),0)</f>
        <v>0</v>
      </c>
      <c r="N81" s="20">
        <f>IFERROR(VLOOKUP(AthListWomen[[#This Row],[CARD]],resres5096[],2,FALSE),0)</f>
        <v>0</v>
      </c>
      <c r="O81" s="20">
        <f>IFERROR(VLOOKUP(N81,PointsTable[],2,FALSE),0)</f>
        <v>0</v>
      </c>
      <c r="P81" s="19">
        <f>IFERROR(VLOOKUP(AthListWomen[[#This Row],[CARD]],resres5112[],2,FALSE),0)</f>
        <v>0</v>
      </c>
      <c r="Q81" s="20">
        <f>IFERROR(VLOOKUP(P81,PointsTable[],2,FALSE),0)</f>
        <v>0</v>
      </c>
      <c r="R81" s="20">
        <f>IFERROR(VLOOKUP(AthListWomen[[#This Row],[CARD]],resres5113[],2,FALSE),0)</f>
        <v>0</v>
      </c>
      <c r="S81" s="20">
        <f>IFERROR(VLOOKUP(R81,PointsTable[],2,FALSE),0)</f>
        <v>0</v>
      </c>
      <c r="T81" s="28">
        <f>IFERROR(VLOOKUP(AthListWomen[[#This Row],[CARD]],resres5120[],2,FALSE),0)</f>
        <v>0</v>
      </c>
      <c r="U81" s="29">
        <f>IFERROR(VLOOKUP(T81,PointsTable[],2,FALSE),0)</f>
        <v>0</v>
      </c>
      <c r="V81" s="29">
        <f>IFERROR(VLOOKUP(AthListWomen[[#This Row],[CARD]],resres5118[],2,FALSE),0)</f>
        <v>0</v>
      </c>
      <c r="W81" s="29">
        <f>IFERROR(VLOOKUP(V81,PointsTable[],2,FALSE),0)</f>
        <v>0</v>
      </c>
      <c r="X81" s="29">
        <f>IFERROR(VLOOKUP(AthListWomen[[#This Row],[CARD]],resres5119[],2,FALSE),0)</f>
        <v>0</v>
      </c>
      <c r="Y81" s="29">
        <f>IFERROR(VLOOKUP(X81,PointsTable[],2,FALSE),0)</f>
        <v>0</v>
      </c>
      <c r="Z81" s="29">
        <f>IFERROR(VLOOKUP(AthListWomen[[#This Row],[CARD]],resres5121[],2,FALSE),0)</f>
        <v>0</v>
      </c>
      <c r="AA81" s="29">
        <f>IFERROR(VLOOKUP(Z81,PointsTable[],2,FALSE),0)</f>
        <v>0</v>
      </c>
      <c r="AB81" s="29">
        <f>IFERROR(VLOOKUP(AthListWomen[[#This Row],[CARD]],resres5122[],2,FALSE),0)</f>
        <v>0</v>
      </c>
      <c r="AC81" s="30">
        <f>IFERROR(VLOOKUP(AB81,PointsTable[],2,FALSE),0)</f>
        <v>0</v>
      </c>
      <c r="AD81" s="28">
        <f>IFERROR(VLOOKUP(AthListWomen[[#This Row],[CARD]],resres5138[],2,FALSE),0)</f>
        <v>0</v>
      </c>
      <c r="AE81" s="29">
        <f>IFERROR(VLOOKUP(AD81,PointsTable[],2,FALSE),0)</f>
        <v>0</v>
      </c>
      <c r="AF81" s="29">
        <f>IFERROR(VLOOKUP(AthListWomen[[#This Row],[CARD]],resres5139[],2,FALSE),0)</f>
        <v>0</v>
      </c>
      <c r="AG81" s="29">
        <f>IFERROR(VLOOKUP(AF81,PointsTable[],2,FALSE),0)</f>
        <v>0</v>
      </c>
      <c r="AH81" s="29">
        <f>IFERROR(VLOOKUP(AthListWomen[[#This Row],[CARD]],resres5140[],2,FALSE),0)</f>
        <v>0</v>
      </c>
      <c r="AI81" s="30">
        <f>IFERROR(VLOOKUP(AH81,PointsTable[],2,FALSE),0)</f>
        <v>0</v>
      </c>
    </row>
    <row r="82" spans="1:35" ht="18.75" x14ac:dyDescent="0.3">
      <c r="A82" s="11">
        <v>79</v>
      </c>
      <c r="B82" s="18">
        <v>65418</v>
      </c>
      <c r="C82" s="18" t="s">
        <v>506</v>
      </c>
      <c r="D82" s="18" t="s">
        <v>507</v>
      </c>
      <c r="E82" s="18" t="s">
        <v>211</v>
      </c>
      <c r="F82" s="18">
        <v>2000</v>
      </c>
      <c r="G82" s="26">
        <f>SUM(I82,K82,M82,O82,Q82,S82,U82,W82,Y82,AA82,AC82,AE82,AG82,AI82)</f>
        <v>0</v>
      </c>
      <c r="H82" s="19">
        <f>IFERROR(VLOOKUP(AthListWomen[[#This Row],[CARD]],resres5094[],2,FALSE),0)</f>
        <v>0</v>
      </c>
      <c r="I82" s="20">
        <f>IFERROR(VLOOKUP(H82,PointsTable[],2,FALSE),0)</f>
        <v>0</v>
      </c>
      <c r="J82" s="20">
        <f>IFERROR(VLOOKUP(AthListWomen[[#This Row],[CARD]],resres5095[],2,FALSE),0)</f>
        <v>0</v>
      </c>
      <c r="K82" s="20">
        <f>IFERROR(VLOOKUP(J82,PointsTable[],2,FALSE),0)</f>
        <v>0</v>
      </c>
      <c r="L82" s="20">
        <f>IFERROR(VLOOKUP(AthListWomen[[#This Row],[CARD]],resres5297[],2,FALSE),0)</f>
        <v>0</v>
      </c>
      <c r="M82" s="20">
        <f>IFERROR(VLOOKUP(L82,PointsTable[],2,FALSE),0)</f>
        <v>0</v>
      </c>
      <c r="N82" s="20">
        <f>IFERROR(VLOOKUP(AthListWomen[[#This Row],[CARD]],resres5096[],2,FALSE),0)</f>
        <v>0</v>
      </c>
      <c r="O82" s="20">
        <f>IFERROR(VLOOKUP(N82,PointsTable[],2,FALSE),0)</f>
        <v>0</v>
      </c>
      <c r="P82" s="19">
        <f>IFERROR(VLOOKUP(AthListWomen[[#This Row],[CARD]],resres5112[],2,FALSE),0)</f>
        <v>0</v>
      </c>
      <c r="Q82" s="20">
        <f>IFERROR(VLOOKUP(P82,PointsTable[],2,FALSE),0)</f>
        <v>0</v>
      </c>
      <c r="R82" s="20">
        <f>IFERROR(VLOOKUP(AthListWomen[[#This Row],[CARD]],resres5113[],2,FALSE),0)</f>
        <v>0</v>
      </c>
      <c r="S82" s="20">
        <f>IFERROR(VLOOKUP(R82,PointsTable[],2,FALSE),0)</f>
        <v>0</v>
      </c>
      <c r="T82" s="28">
        <f>IFERROR(VLOOKUP(AthListWomen[[#This Row],[CARD]],resres5120[],2,FALSE),0)</f>
        <v>0</v>
      </c>
      <c r="U82" s="29">
        <f>IFERROR(VLOOKUP(T82,PointsTable[],2,FALSE),0)</f>
        <v>0</v>
      </c>
      <c r="V82" s="29">
        <f>IFERROR(VLOOKUP(AthListWomen[[#This Row],[CARD]],resres5118[],2,FALSE),0)</f>
        <v>0</v>
      </c>
      <c r="W82" s="29">
        <f>IFERROR(VLOOKUP(V82,PointsTable[],2,FALSE),0)</f>
        <v>0</v>
      </c>
      <c r="X82" s="29">
        <f>IFERROR(VLOOKUP(AthListWomen[[#This Row],[CARD]],resres5119[],2,FALSE),0)</f>
        <v>0</v>
      </c>
      <c r="Y82" s="29">
        <f>IFERROR(VLOOKUP(X82,PointsTable[],2,FALSE),0)</f>
        <v>0</v>
      </c>
      <c r="Z82" s="29">
        <f>IFERROR(VLOOKUP(AthListWomen[[#This Row],[CARD]],resres5121[],2,FALSE),0)</f>
        <v>0</v>
      </c>
      <c r="AA82" s="29">
        <f>IFERROR(VLOOKUP(Z82,PointsTable[],2,FALSE),0)</f>
        <v>0</v>
      </c>
      <c r="AB82" s="29">
        <f>IFERROR(VLOOKUP(AthListWomen[[#This Row],[CARD]],resres5122[],2,FALSE),0)</f>
        <v>0</v>
      </c>
      <c r="AC82" s="30">
        <f>IFERROR(VLOOKUP(AB82,PointsTable[],2,FALSE),0)</f>
        <v>0</v>
      </c>
      <c r="AD82" s="28">
        <f>IFERROR(VLOOKUP(AthListWomen[[#This Row],[CARD]],resres5138[],2,FALSE),0)</f>
        <v>0</v>
      </c>
      <c r="AE82" s="29">
        <f>IFERROR(VLOOKUP(AD82,PointsTable[],2,FALSE),0)</f>
        <v>0</v>
      </c>
      <c r="AF82" s="29">
        <f>IFERROR(VLOOKUP(AthListWomen[[#This Row],[CARD]],resres5139[],2,FALSE),0)</f>
        <v>0</v>
      </c>
      <c r="AG82" s="29">
        <f>IFERROR(VLOOKUP(AF82,PointsTable[],2,FALSE),0)</f>
        <v>0</v>
      </c>
      <c r="AH82" s="29">
        <f>IFERROR(VLOOKUP(AthListWomen[[#This Row],[CARD]],resres5140[],2,FALSE),0)</f>
        <v>0</v>
      </c>
      <c r="AI82" s="30">
        <f>IFERROR(VLOOKUP(AH82,PointsTable[],2,FALSE),0)</f>
        <v>0</v>
      </c>
    </row>
    <row r="83" spans="1:35" ht="18.75" x14ac:dyDescent="0.3">
      <c r="A83" s="11">
        <v>80</v>
      </c>
      <c r="B83" s="18">
        <v>70205</v>
      </c>
      <c r="C83" s="18" t="s">
        <v>508</v>
      </c>
      <c r="D83" s="18" t="s">
        <v>509</v>
      </c>
      <c r="E83" s="18" t="s">
        <v>205</v>
      </c>
      <c r="F83" s="18">
        <v>1999</v>
      </c>
      <c r="G83" s="26">
        <f>SUM(I83,K83,M83,O83,Q83,S83,U83,W83,Y83,AA83,AC83,AE83,AG83,AI83)</f>
        <v>0</v>
      </c>
      <c r="H83" s="19">
        <f>IFERROR(VLOOKUP(AthListWomen[[#This Row],[CARD]],resres5094[],2,FALSE),0)</f>
        <v>0</v>
      </c>
      <c r="I83" s="20">
        <f>IFERROR(VLOOKUP(H83,PointsTable[],2,FALSE),0)</f>
        <v>0</v>
      </c>
      <c r="J83" s="20">
        <f>IFERROR(VLOOKUP(AthListWomen[[#This Row],[CARD]],resres5095[],2,FALSE),0)</f>
        <v>0</v>
      </c>
      <c r="K83" s="20">
        <f>IFERROR(VLOOKUP(J83,PointsTable[],2,FALSE),0)</f>
        <v>0</v>
      </c>
      <c r="L83" s="20">
        <f>IFERROR(VLOOKUP(AthListWomen[[#This Row],[CARD]],resres5297[],2,FALSE),0)</f>
        <v>0</v>
      </c>
      <c r="M83" s="20">
        <f>IFERROR(VLOOKUP(L83,PointsTable[],2,FALSE),0)</f>
        <v>0</v>
      </c>
      <c r="N83" s="20">
        <f>IFERROR(VLOOKUP(AthListWomen[[#This Row],[CARD]],resres5096[],2,FALSE),0)</f>
        <v>0</v>
      </c>
      <c r="O83" s="20">
        <f>IFERROR(VLOOKUP(N83,PointsTable[],2,FALSE),0)</f>
        <v>0</v>
      </c>
      <c r="P83" s="19">
        <f>IFERROR(VLOOKUP(AthListWomen[[#This Row],[CARD]],resres5112[],2,FALSE),0)</f>
        <v>0</v>
      </c>
      <c r="Q83" s="20">
        <f>IFERROR(VLOOKUP(P83,PointsTable[],2,FALSE),0)</f>
        <v>0</v>
      </c>
      <c r="R83" s="20">
        <f>IFERROR(VLOOKUP(AthListWomen[[#This Row],[CARD]],resres5113[],2,FALSE),0)</f>
        <v>0</v>
      </c>
      <c r="S83" s="20">
        <f>IFERROR(VLOOKUP(R83,PointsTable[],2,FALSE),0)</f>
        <v>0</v>
      </c>
      <c r="T83" s="28">
        <f>IFERROR(VLOOKUP(AthListWomen[[#This Row],[CARD]],resres5120[],2,FALSE),0)</f>
        <v>0</v>
      </c>
      <c r="U83" s="29">
        <f>IFERROR(VLOOKUP(T83,PointsTable[],2,FALSE),0)</f>
        <v>0</v>
      </c>
      <c r="V83" s="29">
        <f>IFERROR(VLOOKUP(AthListWomen[[#This Row],[CARD]],resres5118[],2,FALSE),0)</f>
        <v>0</v>
      </c>
      <c r="W83" s="29">
        <f>IFERROR(VLOOKUP(V83,PointsTable[],2,FALSE),0)</f>
        <v>0</v>
      </c>
      <c r="X83" s="29">
        <f>IFERROR(VLOOKUP(AthListWomen[[#This Row],[CARD]],resres5119[],2,FALSE),0)</f>
        <v>0</v>
      </c>
      <c r="Y83" s="29">
        <f>IFERROR(VLOOKUP(X83,PointsTable[],2,FALSE),0)</f>
        <v>0</v>
      </c>
      <c r="Z83" s="29">
        <f>IFERROR(VLOOKUP(AthListWomen[[#This Row],[CARD]],resres5121[],2,FALSE),0)</f>
        <v>0</v>
      </c>
      <c r="AA83" s="29">
        <f>IFERROR(VLOOKUP(Z83,PointsTable[],2,FALSE),0)</f>
        <v>0</v>
      </c>
      <c r="AB83" s="29">
        <f>IFERROR(VLOOKUP(AthListWomen[[#This Row],[CARD]],resres5122[],2,FALSE),0)</f>
        <v>0</v>
      </c>
      <c r="AC83" s="30">
        <f>IFERROR(VLOOKUP(AB83,PointsTable[],2,FALSE),0)</f>
        <v>0</v>
      </c>
      <c r="AD83" s="28">
        <f>IFERROR(VLOOKUP(AthListWomen[[#This Row],[CARD]],resres5138[],2,FALSE),0)</f>
        <v>0</v>
      </c>
      <c r="AE83" s="29">
        <f>IFERROR(VLOOKUP(AD83,PointsTable[],2,FALSE),0)</f>
        <v>0</v>
      </c>
      <c r="AF83" s="29">
        <f>IFERROR(VLOOKUP(AthListWomen[[#This Row],[CARD]],resres5139[],2,FALSE),0)</f>
        <v>0</v>
      </c>
      <c r="AG83" s="29">
        <f>IFERROR(VLOOKUP(AF83,PointsTable[],2,FALSE),0)</f>
        <v>0</v>
      </c>
      <c r="AH83" s="29">
        <f>IFERROR(VLOOKUP(AthListWomen[[#This Row],[CARD]],resres5140[],2,FALSE),0)</f>
        <v>0</v>
      </c>
      <c r="AI83" s="30">
        <f>IFERROR(VLOOKUP(AH83,PointsTable[],2,FALSE),0)</f>
        <v>0</v>
      </c>
    </row>
    <row r="84" spans="1:35" ht="18.75" x14ac:dyDescent="0.3">
      <c r="A84" s="11">
        <v>81</v>
      </c>
      <c r="B84" s="18">
        <v>67411</v>
      </c>
      <c r="C84" s="18" t="s">
        <v>508</v>
      </c>
      <c r="D84" s="18" t="s">
        <v>343</v>
      </c>
      <c r="E84" s="18" t="s">
        <v>211</v>
      </c>
      <c r="F84" s="18">
        <v>1999</v>
      </c>
      <c r="G84" s="26">
        <f>SUM(I84,K84,M84,O84,Q84,S84,U84,W84,Y84,AA84,AC84,AE84,AG84,AI84)</f>
        <v>0</v>
      </c>
      <c r="H84" s="19">
        <f>IFERROR(VLOOKUP(AthListWomen[[#This Row],[CARD]],resres5094[],2,FALSE),0)</f>
        <v>0</v>
      </c>
      <c r="I84" s="20">
        <f>IFERROR(VLOOKUP(H84,PointsTable[],2,FALSE),0)</f>
        <v>0</v>
      </c>
      <c r="J84" s="20">
        <f>IFERROR(VLOOKUP(AthListWomen[[#This Row],[CARD]],resres5095[],2,FALSE),0)</f>
        <v>0</v>
      </c>
      <c r="K84" s="20">
        <f>IFERROR(VLOOKUP(J84,PointsTable[],2,FALSE),0)</f>
        <v>0</v>
      </c>
      <c r="L84" s="20">
        <f>IFERROR(VLOOKUP(AthListWomen[[#This Row],[CARD]],resres5297[],2,FALSE),0)</f>
        <v>0</v>
      </c>
      <c r="M84" s="20">
        <f>IFERROR(VLOOKUP(L84,PointsTable[],2,FALSE),0)</f>
        <v>0</v>
      </c>
      <c r="N84" s="20">
        <f>IFERROR(VLOOKUP(AthListWomen[[#This Row],[CARD]],resres5096[],2,FALSE),0)</f>
        <v>0</v>
      </c>
      <c r="O84" s="20">
        <f>IFERROR(VLOOKUP(N84,PointsTable[],2,FALSE),0)</f>
        <v>0</v>
      </c>
      <c r="P84" s="19">
        <f>IFERROR(VLOOKUP(AthListWomen[[#This Row],[CARD]],resres5112[],2,FALSE),0)</f>
        <v>0</v>
      </c>
      <c r="Q84" s="20">
        <f>IFERROR(VLOOKUP(P84,PointsTable[],2,FALSE),0)</f>
        <v>0</v>
      </c>
      <c r="R84" s="20">
        <f>IFERROR(VLOOKUP(AthListWomen[[#This Row],[CARD]],resres5113[],2,FALSE),0)</f>
        <v>0</v>
      </c>
      <c r="S84" s="20">
        <f>IFERROR(VLOOKUP(R84,PointsTable[],2,FALSE),0)</f>
        <v>0</v>
      </c>
      <c r="T84" s="28">
        <f>IFERROR(VLOOKUP(AthListWomen[[#This Row],[CARD]],resres5120[],2,FALSE),0)</f>
        <v>0</v>
      </c>
      <c r="U84" s="29">
        <f>IFERROR(VLOOKUP(T84,PointsTable[],2,FALSE),0)</f>
        <v>0</v>
      </c>
      <c r="V84" s="29">
        <f>IFERROR(VLOOKUP(AthListWomen[[#This Row],[CARD]],resres5118[],2,FALSE),0)</f>
        <v>0</v>
      </c>
      <c r="W84" s="29">
        <f>IFERROR(VLOOKUP(V84,PointsTable[],2,FALSE),0)</f>
        <v>0</v>
      </c>
      <c r="X84" s="29">
        <f>IFERROR(VLOOKUP(AthListWomen[[#This Row],[CARD]],resres5119[],2,FALSE),0)</f>
        <v>0</v>
      </c>
      <c r="Y84" s="29">
        <f>IFERROR(VLOOKUP(X84,PointsTable[],2,FALSE),0)</f>
        <v>0</v>
      </c>
      <c r="Z84" s="29">
        <f>IFERROR(VLOOKUP(AthListWomen[[#This Row],[CARD]],resres5121[],2,FALSE),0)</f>
        <v>0</v>
      </c>
      <c r="AA84" s="29">
        <f>IFERROR(VLOOKUP(Z84,PointsTable[],2,FALSE),0)</f>
        <v>0</v>
      </c>
      <c r="AB84" s="29">
        <f>IFERROR(VLOOKUP(AthListWomen[[#This Row],[CARD]],resres5122[],2,FALSE),0)</f>
        <v>0</v>
      </c>
      <c r="AC84" s="30">
        <f>IFERROR(VLOOKUP(AB84,PointsTable[],2,FALSE),0)</f>
        <v>0</v>
      </c>
      <c r="AD84" s="28">
        <f>IFERROR(VLOOKUP(AthListWomen[[#This Row],[CARD]],resres5138[],2,FALSE),0)</f>
        <v>0</v>
      </c>
      <c r="AE84" s="29">
        <f>IFERROR(VLOOKUP(AD84,PointsTable[],2,FALSE),0)</f>
        <v>0</v>
      </c>
      <c r="AF84" s="29">
        <f>IFERROR(VLOOKUP(AthListWomen[[#This Row],[CARD]],resres5139[],2,FALSE),0)</f>
        <v>0</v>
      </c>
      <c r="AG84" s="29">
        <f>IFERROR(VLOOKUP(AF84,PointsTable[],2,FALSE),0)</f>
        <v>0</v>
      </c>
      <c r="AH84" s="29">
        <f>IFERROR(VLOOKUP(AthListWomen[[#This Row],[CARD]],resres5140[],2,FALSE),0)</f>
        <v>0</v>
      </c>
      <c r="AI84" s="30">
        <f>IFERROR(VLOOKUP(AH84,PointsTable[],2,FALSE),0)</f>
        <v>0</v>
      </c>
    </row>
    <row r="85" spans="1:35" ht="18.75" x14ac:dyDescent="0.3">
      <c r="A85" s="11">
        <v>82</v>
      </c>
      <c r="B85" s="18">
        <v>84571</v>
      </c>
      <c r="C85" s="18" t="s">
        <v>512</v>
      </c>
      <c r="D85" s="18" t="s">
        <v>513</v>
      </c>
      <c r="E85" s="18" t="s">
        <v>217</v>
      </c>
      <c r="F85" s="18">
        <v>1999</v>
      </c>
      <c r="G85" s="26">
        <f>SUM(I85,K85,M85,O85,Q85,S85,U85,W85,Y85,AA85,AC85,AE85,AG85,AI85)</f>
        <v>0</v>
      </c>
      <c r="H85" s="19">
        <f>IFERROR(VLOOKUP(AthListWomen[[#This Row],[CARD]],resres5094[],2,FALSE),0)</f>
        <v>0</v>
      </c>
      <c r="I85" s="20">
        <f>IFERROR(VLOOKUP(H85,PointsTable[],2,FALSE),0)</f>
        <v>0</v>
      </c>
      <c r="J85" s="20">
        <f>IFERROR(VLOOKUP(AthListWomen[[#This Row],[CARD]],resres5095[],2,FALSE),0)</f>
        <v>0</v>
      </c>
      <c r="K85" s="20">
        <f>IFERROR(VLOOKUP(J85,PointsTable[],2,FALSE),0)</f>
        <v>0</v>
      </c>
      <c r="L85" s="20">
        <f>IFERROR(VLOOKUP(AthListWomen[[#This Row],[CARD]],resres5297[],2,FALSE),0)</f>
        <v>0</v>
      </c>
      <c r="M85" s="20">
        <f>IFERROR(VLOOKUP(L85,PointsTable[],2,FALSE),0)</f>
        <v>0</v>
      </c>
      <c r="N85" s="20">
        <f>IFERROR(VLOOKUP(AthListWomen[[#This Row],[CARD]],resres5096[],2,FALSE),0)</f>
        <v>0</v>
      </c>
      <c r="O85" s="20">
        <f>IFERROR(VLOOKUP(N85,PointsTable[],2,FALSE),0)</f>
        <v>0</v>
      </c>
      <c r="P85" s="19">
        <f>IFERROR(VLOOKUP(AthListWomen[[#This Row],[CARD]],resres5112[],2,FALSE),0)</f>
        <v>0</v>
      </c>
      <c r="Q85" s="20">
        <f>IFERROR(VLOOKUP(P85,PointsTable[],2,FALSE),0)</f>
        <v>0</v>
      </c>
      <c r="R85" s="20">
        <f>IFERROR(VLOOKUP(AthListWomen[[#This Row],[CARD]],resres5113[],2,FALSE),0)</f>
        <v>0</v>
      </c>
      <c r="S85" s="20">
        <f>IFERROR(VLOOKUP(R85,PointsTable[],2,FALSE),0)</f>
        <v>0</v>
      </c>
      <c r="T85" s="28">
        <f>IFERROR(VLOOKUP(AthListWomen[[#This Row],[CARD]],resres5120[],2,FALSE),0)</f>
        <v>0</v>
      </c>
      <c r="U85" s="29">
        <f>IFERROR(VLOOKUP(T85,PointsTable[],2,FALSE),0)</f>
        <v>0</v>
      </c>
      <c r="V85" s="29">
        <f>IFERROR(VLOOKUP(AthListWomen[[#This Row],[CARD]],resres5118[],2,FALSE),0)</f>
        <v>0</v>
      </c>
      <c r="W85" s="29">
        <f>IFERROR(VLOOKUP(V85,PointsTable[],2,FALSE),0)</f>
        <v>0</v>
      </c>
      <c r="X85" s="29">
        <f>IFERROR(VLOOKUP(AthListWomen[[#This Row],[CARD]],resres5119[],2,FALSE),0)</f>
        <v>0</v>
      </c>
      <c r="Y85" s="29">
        <f>IFERROR(VLOOKUP(X85,PointsTable[],2,FALSE),0)</f>
        <v>0</v>
      </c>
      <c r="Z85" s="29">
        <f>IFERROR(VLOOKUP(AthListWomen[[#This Row],[CARD]],resres5121[],2,FALSE),0)</f>
        <v>0</v>
      </c>
      <c r="AA85" s="29">
        <f>IFERROR(VLOOKUP(Z85,PointsTable[],2,FALSE),0)</f>
        <v>0</v>
      </c>
      <c r="AB85" s="29">
        <f>IFERROR(VLOOKUP(AthListWomen[[#This Row],[CARD]],resres5122[],2,FALSE),0)</f>
        <v>0</v>
      </c>
      <c r="AC85" s="30">
        <f>IFERROR(VLOOKUP(AB85,PointsTable[],2,FALSE),0)</f>
        <v>0</v>
      </c>
      <c r="AD85" s="28">
        <f>IFERROR(VLOOKUP(AthListWomen[[#This Row],[CARD]],resres5138[],2,FALSE),0)</f>
        <v>0</v>
      </c>
      <c r="AE85" s="29">
        <f>IFERROR(VLOOKUP(AD85,PointsTable[],2,FALSE),0)</f>
        <v>0</v>
      </c>
      <c r="AF85" s="29">
        <f>IFERROR(VLOOKUP(AthListWomen[[#This Row],[CARD]],resres5139[],2,FALSE),0)</f>
        <v>0</v>
      </c>
      <c r="AG85" s="29">
        <f>IFERROR(VLOOKUP(AF85,PointsTable[],2,FALSE),0)</f>
        <v>0</v>
      </c>
      <c r="AH85" s="29">
        <f>IFERROR(VLOOKUP(AthListWomen[[#This Row],[CARD]],resres5140[],2,FALSE),0)</f>
        <v>0</v>
      </c>
      <c r="AI85" s="30">
        <f>IFERROR(VLOOKUP(AH85,PointsTable[],2,FALSE),0)</f>
        <v>0</v>
      </c>
    </row>
    <row r="86" spans="1:35" ht="18.75" x14ac:dyDescent="0.3">
      <c r="A86" s="11">
        <v>83</v>
      </c>
      <c r="B86" s="18">
        <v>65462</v>
      </c>
      <c r="C86" s="18" t="s">
        <v>519</v>
      </c>
      <c r="D86" s="18" t="s">
        <v>520</v>
      </c>
      <c r="E86" s="18" t="s">
        <v>211</v>
      </c>
      <c r="F86" s="18">
        <v>1999</v>
      </c>
      <c r="G86" s="26">
        <f>SUM(I86,K86,M86,O86,Q86,S86,U86,W86,Y86,AA86,AC86,AE86,AG86,AI86)</f>
        <v>0</v>
      </c>
      <c r="H86" s="19">
        <f>IFERROR(VLOOKUP(AthListWomen[[#This Row],[CARD]],resres5094[],2,FALSE),0)</f>
        <v>0</v>
      </c>
      <c r="I86" s="20">
        <f>IFERROR(VLOOKUP(H86,PointsTable[],2,FALSE),0)</f>
        <v>0</v>
      </c>
      <c r="J86" s="20">
        <f>IFERROR(VLOOKUP(AthListWomen[[#This Row],[CARD]],resres5095[],2,FALSE),0)</f>
        <v>0</v>
      </c>
      <c r="K86" s="20">
        <f>IFERROR(VLOOKUP(J86,PointsTable[],2,FALSE),0)</f>
        <v>0</v>
      </c>
      <c r="L86" s="20">
        <f>IFERROR(VLOOKUP(AthListWomen[[#This Row],[CARD]],resres5297[],2,FALSE),0)</f>
        <v>0</v>
      </c>
      <c r="M86" s="20">
        <f>IFERROR(VLOOKUP(L86,PointsTable[],2,FALSE),0)</f>
        <v>0</v>
      </c>
      <c r="N86" s="20">
        <f>IFERROR(VLOOKUP(AthListWomen[[#This Row],[CARD]],resres5096[],2,FALSE),0)</f>
        <v>0</v>
      </c>
      <c r="O86" s="20">
        <f>IFERROR(VLOOKUP(N86,PointsTable[],2,FALSE),0)</f>
        <v>0</v>
      </c>
      <c r="P86" s="19">
        <f>IFERROR(VLOOKUP(AthListWomen[[#This Row],[CARD]],resres5112[],2,FALSE),0)</f>
        <v>0</v>
      </c>
      <c r="Q86" s="20">
        <f>IFERROR(VLOOKUP(P86,PointsTable[],2,FALSE),0)</f>
        <v>0</v>
      </c>
      <c r="R86" s="20">
        <f>IFERROR(VLOOKUP(AthListWomen[[#This Row],[CARD]],resres5113[],2,FALSE),0)</f>
        <v>0</v>
      </c>
      <c r="S86" s="20">
        <f>IFERROR(VLOOKUP(R86,PointsTable[],2,FALSE),0)</f>
        <v>0</v>
      </c>
      <c r="T86" s="28">
        <f>IFERROR(VLOOKUP(AthListWomen[[#This Row],[CARD]],resres5120[],2,FALSE),0)</f>
        <v>0</v>
      </c>
      <c r="U86" s="29">
        <f>IFERROR(VLOOKUP(T86,PointsTable[],2,FALSE),0)</f>
        <v>0</v>
      </c>
      <c r="V86" s="29">
        <f>IFERROR(VLOOKUP(AthListWomen[[#This Row],[CARD]],resres5118[],2,FALSE),0)</f>
        <v>0</v>
      </c>
      <c r="W86" s="29">
        <f>IFERROR(VLOOKUP(V86,PointsTable[],2,FALSE),0)</f>
        <v>0</v>
      </c>
      <c r="X86" s="29">
        <f>IFERROR(VLOOKUP(AthListWomen[[#This Row],[CARD]],resres5119[],2,FALSE),0)</f>
        <v>0</v>
      </c>
      <c r="Y86" s="29">
        <f>IFERROR(VLOOKUP(X86,PointsTable[],2,FALSE),0)</f>
        <v>0</v>
      </c>
      <c r="Z86" s="29">
        <f>IFERROR(VLOOKUP(AthListWomen[[#This Row],[CARD]],resres5121[],2,FALSE),0)</f>
        <v>0</v>
      </c>
      <c r="AA86" s="29">
        <f>IFERROR(VLOOKUP(Z86,PointsTable[],2,FALSE),0)</f>
        <v>0</v>
      </c>
      <c r="AB86" s="29">
        <f>IFERROR(VLOOKUP(AthListWomen[[#This Row],[CARD]],resres5122[],2,FALSE),0)</f>
        <v>0</v>
      </c>
      <c r="AC86" s="30">
        <f>IFERROR(VLOOKUP(AB86,PointsTable[],2,FALSE),0)</f>
        <v>0</v>
      </c>
      <c r="AD86" s="28">
        <f>IFERROR(VLOOKUP(AthListWomen[[#This Row],[CARD]],resres5138[],2,FALSE),0)</f>
        <v>0</v>
      </c>
      <c r="AE86" s="29">
        <f>IFERROR(VLOOKUP(AD86,PointsTable[],2,FALSE),0)</f>
        <v>0</v>
      </c>
      <c r="AF86" s="29">
        <f>IFERROR(VLOOKUP(AthListWomen[[#This Row],[CARD]],resres5139[],2,FALSE),0)</f>
        <v>0</v>
      </c>
      <c r="AG86" s="29">
        <f>IFERROR(VLOOKUP(AF86,PointsTable[],2,FALSE),0)</f>
        <v>0</v>
      </c>
      <c r="AH86" s="29">
        <f>IFERROR(VLOOKUP(AthListWomen[[#This Row],[CARD]],resres5140[],2,FALSE),0)</f>
        <v>0</v>
      </c>
      <c r="AI86" s="30">
        <f>IFERROR(VLOOKUP(AH86,PointsTable[],2,FALSE),0)</f>
        <v>0</v>
      </c>
    </row>
    <row r="87" spans="1:35" ht="18.75" x14ac:dyDescent="0.3">
      <c r="A87" s="11">
        <v>84</v>
      </c>
      <c r="B87" s="18">
        <v>66018</v>
      </c>
      <c r="C87" s="18" t="s">
        <v>526</v>
      </c>
      <c r="D87" s="18" t="s">
        <v>354</v>
      </c>
      <c r="E87" s="18" t="s">
        <v>217</v>
      </c>
      <c r="F87" s="18">
        <v>2000</v>
      </c>
      <c r="G87" s="26">
        <f>SUM(I87,K87,M87,O87,Q87,S87,U87,W87,Y87,AA87,AC87,AE87,AG87,AI87)</f>
        <v>0</v>
      </c>
      <c r="H87" s="19">
        <f>IFERROR(VLOOKUP(AthListWomen[[#This Row],[CARD]],resres5094[],2,FALSE),0)</f>
        <v>0</v>
      </c>
      <c r="I87" s="20">
        <f>IFERROR(VLOOKUP(H87,PointsTable[],2,FALSE),0)</f>
        <v>0</v>
      </c>
      <c r="J87" s="20">
        <f>IFERROR(VLOOKUP(AthListWomen[[#This Row],[CARD]],resres5095[],2,FALSE),0)</f>
        <v>0</v>
      </c>
      <c r="K87" s="20">
        <f>IFERROR(VLOOKUP(J87,PointsTable[],2,FALSE),0)</f>
        <v>0</v>
      </c>
      <c r="L87" s="20">
        <f>IFERROR(VLOOKUP(AthListWomen[[#This Row],[CARD]],resres5297[],2,FALSE),0)</f>
        <v>0</v>
      </c>
      <c r="M87" s="20">
        <f>IFERROR(VLOOKUP(L87,PointsTable[],2,FALSE),0)</f>
        <v>0</v>
      </c>
      <c r="N87" s="20">
        <f>IFERROR(VLOOKUP(AthListWomen[[#This Row],[CARD]],resres5096[],2,FALSE),0)</f>
        <v>0</v>
      </c>
      <c r="O87" s="20">
        <f>IFERROR(VLOOKUP(N87,PointsTable[],2,FALSE),0)</f>
        <v>0</v>
      </c>
      <c r="P87" s="19">
        <f>IFERROR(VLOOKUP(AthListWomen[[#This Row],[CARD]],resres5112[],2,FALSE),0)</f>
        <v>0</v>
      </c>
      <c r="Q87" s="20">
        <f>IFERROR(VLOOKUP(P87,PointsTable[],2,FALSE),0)</f>
        <v>0</v>
      </c>
      <c r="R87" s="20">
        <f>IFERROR(VLOOKUP(AthListWomen[[#This Row],[CARD]],resres5113[],2,FALSE),0)</f>
        <v>0</v>
      </c>
      <c r="S87" s="20">
        <f>IFERROR(VLOOKUP(R87,PointsTable[],2,FALSE),0)</f>
        <v>0</v>
      </c>
      <c r="T87" s="28">
        <f>IFERROR(VLOOKUP(AthListWomen[[#This Row],[CARD]],resres5120[],2,FALSE),0)</f>
        <v>0</v>
      </c>
      <c r="U87" s="29">
        <f>IFERROR(VLOOKUP(T87,PointsTable[],2,FALSE),0)</f>
        <v>0</v>
      </c>
      <c r="V87" s="29">
        <f>IFERROR(VLOOKUP(AthListWomen[[#This Row],[CARD]],resres5118[],2,FALSE),0)</f>
        <v>0</v>
      </c>
      <c r="W87" s="29">
        <f>IFERROR(VLOOKUP(V87,PointsTable[],2,FALSE),0)</f>
        <v>0</v>
      </c>
      <c r="X87" s="29">
        <f>IFERROR(VLOOKUP(AthListWomen[[#This Row],[CARD]],resres5119[],2,FALSE),0)</f>
        <v>0</v>
      </c>
      <c r="Y87" s="29">
        <f>IFERROR(VLOOKUP(X87,PointsTable[],2,FALSE),0)</f>
        <v>0</v>
      </c>
      <c r="Z87" s="29">
        <f>IFERROR(VLOOKUP(AthListWomen[[#This Row],[CARD]],resres5121[],2,FALSE),0)</f>
        <v>0</v>
      </c>
      <c r="AA87" s="29">
        <f>IFERROR(VLOOKUP(Z87,PointsTable[],2,FALSE),0)</f>
        <v>0</v>
      </c>
      <c r="AB87" s="29">
        <f>IFERROR(VLOOKUP(AthListWomen[[#This Row],[CARD]],resres5122[],2,FALSE),0)</f>
        <v>0</v>
      </c>
      <c r="AC87" s="30">
        <f>IFERROR(VLOOKUP(AB87,PointsTable[],2,FALSE),0)</f>
        <v>0</v>
      </c>
      <c r="AD87" s="28">
        <f>IFERROR(VLOOKUP(AthListWomen[[#This Row],[CARD]],resres5138[],2,FALSE),0)</f>
        <v>0</v>
      </c>
      <c r="AE87" s="29">
        <f>IFERROR(VLOOKUP(AD87,PointsTable[],2,FALSE),0)</f>
        <v>0</v>
      </c>
      <c r="AF87" s="29">
        <f>IFERROR(VLOOKUP(AthListWomen[[#This Row],[CARD]],resres5139[],2,FALSE),0)</f>
        <v>0</v>
      </c>
      <c r="AG87" s="29">
        <f>IFERROR(VLOOKUP(AF87,PointsTable[],2,FALSE),0)</f>
        <v>0</v>
      </c>
      <c r="AH87" s="29">
        <f>IFERROR(VLOOKUP(AthListWomen[[#This Row],[CARD]],resres5140[],2,FALSE),0)</f>
        <v>0</v>
      </c>
      <c r="AI87" s="30">
        <f>IFERROR(VLOOKUP(AH87,PointsTable[],2,FALSE),0)</f>
        <v>0</v>
      </c>
    </row>
    <row r="88" spans="1:35" ht="18.75" x14ac:dyDescent="0.3">
      <c r="A88" s="11">
        <v>85</v>
      </c>
      <c r="B88" s="18">
        <v>70916</v>
      </c>
      <c r="C88" s="18" t="s">
        <v>543</v>
      </c>
      <c r="D88" s="18" t="s">
        <v>544</v>
      </c>
      <c r="E88" s="18" t="s">
        <v>188</v>
      </c>
      <c r="F88" s="18">
        <v>2000</v>
      </c>
      <c r="G88" s="26">
        <f>SUM(I88,K88,M88,O88,Q88,S88,U88,W88,Y88,AA88,AC88,AE88,AG88,AI88)</f>
        <v>0</v>
      </c>
      <c r="H88" s="19">
        <f>IFERROR(VLOOKUP(AthListWomen[[#This Row],[CARD]],resres5094[],2,FALSE),0)</f>
        <v>0</v>
      </c>
      <c r="I88" s="20">
        <f>IFERROR(VLOOKUP(H88,PointsTable[],2,FALSE),0)</f>
        <v>0</v>
      </c>
      <c r="J88" s="20">
        <f>IFERROR(VLOOKUP(AthListWomen[[#This Row],[CARD]],resres5095[],2,FALSE),0)</f>
        <v>0</v>
      </c>
      <c r="K88" s="20">
        <f>IFERROR(VLOOKUP(J88,PointsTable[],2,FALSE),0)</f>
        <v>0</v>
      </c>
      <c r="L88" s="20">
        <f>IFERROR(VLOOKUP(AthListWomen[[#This Row],[CARD]],resres5297[],2,FALSE),0)</f>
        <v>0</v>
      </c>
      <c r="M88" s="20">
        <f>IFERROR(VLOOKUP(L88,PointsTable[],2,FALSE),0)</f>
        <v>0</v>
      </c>
      <c r="N88" s="20">
        <f>IFERROR(VLOOKUP(AthListWomen[[#This Row],[CARD]],resres5096[],2,FALSE),0)</f>
        <v>0</v>
      </c>
      <c r="O88" s="20">
        <f>IFERROR(VLOOKUP(N88,PointsTable[],2,FALSE),0)</f>
        <v>0</v>
      </c>
      <c r="P88" s="19">
        <f>IFERROR(VLOOKUP(AthListWomen[[#This Row],[CARD]],resres5112[],2,FALSE),0)</f>
        <v>0</v>
      </c>
      <c r="Q88" s="20">
        <f>IFERROR(VLOOKUP(P88,PointsTable[],2,FALSE),0)</f>
        <v>0</v>
      </c>
      <c r="R88" s="20">
        <f>IFERROR(VLOOKUP(AthListWomen[[#This Row],[CARD]],resres5113[],2,FALSE),0)</f>
        <v>0</v>
      </c>
      <c r="S88" s="20">
        <f>IFERROR(VLOOKUP(R88,PointsTable[],2,FALSE),0)</f>
        <v>0</v>
      </c>
      <c r="T88" s="28">
        <f>IFERROR(VLOOKUP(AthListWomen[[#This Row],[CARD]],resres5120[],2,FALSE),0)</f>
        <v>0</v>
      </c>
      <c r="U88" s="29">
        <f>IFERROR(VLOOKUP(T88,PointsTable[],2,FALSE),0)</f>
        <v>0</v>
      </c>
      <c r="V88" s="29">
        <f>IFERROR(VLOOKUP(AthListWomen[[#This Row],[CARD]],resres5118[],2,FALSE),0)</f>
        <v>0</v>
      </c>
      <c r="W88" s="29">
        <f>IFERROR(VLOOKUP(V88,PointsTable[],2,FALSE),0)</f>
        <v>0</v>
      </c>
      <c r="X88" s="29">
        <f>IFERROR(VLOOKUP(AthListWomen[[#This Row],[CARD]],resres5119[],2,FALSE),0)</f>
        <v>0</v>
      </c>
      <c r="Y88" s="29">
        <f>IFERROR(VLOOKUP(X88,PointsTable[],2,FALSE),0)</f>
        <v>0</v>
      </c>
      <c r="Z88" s="29">
        <f>IFERROR(VLOOKUP(AthListWomen[[#This Row],[CARD]],resres5121[],2,FALSE),0)</f>
        <v>0</v>
      </c>
      <c r="AA88" s="29">
        <f>IFERROR(VLOOKUP(Z88,PointsTable[],2,FALSE),0)</f>
        <v>0</v>
      </c>
      <c r="AB88" s="29">
        <f>IFERROR(VLOOKUP(AthListWomen[[#This Row],[CARD]],resres5122[],2,FALSE),0)</f>
        <v>0</v>
      </c>
      <c r="AC88" s="30">
        <f>IFERROR(VLOOKUP(AB88,PointsTable[],2,FALSE),0)</f>
        <v>0</v>
      </c>
      <c r="AD88" s="28">
        <f>IFERROR(VLOOKUP(AthListWomen[[#This Row],[CARD]],resres5138[],2,FALSE),0)</f>
        <v>0</v>
      </c>
      <c r="AE88" s="29">
        <f>IFERROR(VLOOKUP(AD88,PointsTable[],2,FALSE),0)</f>
        <v>0</v>
      </c>
      <c r="AF88" s="29">
        <f>IFERROR(VLOOKUP(AthListWomen[[#This Row],[CARD]],resres5139[],2,FALSE),0)</f>
        <v>0</v>
      </c>
      <c r="AG88" s="29">
        <f>IFERROR(VLOOKUP(AF88,PointsTable[],2,FALSE),0)</f>
        <v>0</v>
      </c>
      <c r="AH88" s="29">
        <f>IFERROR(VLOOKUP(AthListWomen[[#This Row],[CARD]],resres5140[],2,FALSE),0)</f>
        <v>0</v>
      </c>
      <c r="AI88" s="30">
        <f>IFERROR(VLOOKUP(AH88,PointsTable[],2,FALSE),0)</f>
        <v>0</v>
      </c>
    </row>
    <row r="89" spans="1:35" ht="18.75" x14ac:dyDescent="0.3">
      <c r="A89" s="11">
        <v>86</v>
      </c>
      <c r="B89" s="18">
        <v>74210</v>
      </c>
      <c r="C89" s="18" t="s">
        <v>390</v>
      </c>
      <c r="D89" s="18" t="s">
        <v>547</v>
      </c>
      <c r="E89" s="18" t="s">
        <v>222</v>
      </c>
      <c r="F89" s="18">
        <v>2000</v>
      </c>
      <c r="G89" s="26">
        <f>SUM(I89,K89,M89,O89,Q89,S89,U89,W89,Y89,AA89,AC89,AE89,AG89,AI89)</f>
        <v>0</v>
      </c>
      <c r="H89" s="19">
        <f>IFERROR(VLOOKUP(AthListWomen[[#This Row],[CARD]],resres5094[],2,FALSE),0)</f>
        <v>0</v>
      </c>
      <c r="I89" s="20">
        <f>IFERROR(VLOOKUP(H89,PointsTable[],2,FALSE),0)</f>
        <v>0</v>
      </c>
      <c r="J89" s="20">
        <f>IFERROR(VLOOKUP(AthListWomen[[#This Row],[CARD]],resres5095[],2,FALSE),0)</f>
        <v>0</v>
      </c>
      <c r="K89" s="20">
        <f>IFERROR(VLOOKUP(J89,PointsTable[],2,FALSE),0)</f>
        <v>0</v>
      </c>
      <c r="L89" s="20">
        <f>IFERROR(VLOOKUP(AthListWomen[[#This Row],[CARD]],resres5297[],2,FALSE),0)</f>
        <v>0</v>
      </c>
      <c r="M89" s="20">
        <f>IFERROR(VLOOKUP(L89,PointsTable[],2,FALSE),0)</f>
        <v>0</v>
      </c>
      <c r="N89" s="20">
        <f>IFERROR(VLOOKUP(AthListWomen[[#This Row],[CARD]],resres5096[],2,FALSE),0)</f>
        <v>0</v>
      </c>
      <c r="O89" s="20">
        <f>IFERROR(VLOOKUP(N89,PointsTable[],2,FALSE),0)</f>
        <v>0</v>
      </c>
      <c r="P89" s="19">
        <f>IFERROR(VLOOKUP(AthListWomen[[#This Row],[CARD]],resres5112[],2,FALSE),0)</f>
        <v>0</v>
      </c>
      <c r="Q89" s="20">
        <f>IFERROR(VLOOKUP(P89,PointsTable[],2,FALSE),0)</f>
        <v>0</v>
      </c>
      <c r="R89" s="20">
        <f>IFERROR(VLOOKUP(AthListWomen[[#This Row],[CARD]],resres5113[],2,FALSE),0)</f>
        <v>39</v>
      </c>
      <c r="S89" s="20">
        <f>IFERROR(VLOOKUP(R89,PointsTable[],2,FALSE),0)</f>
        <v>0</v>
      </c>
      <c r="T89" s="28">
        <f>IFERROR(VLOOKUP(AthListWomen[[#This Row],[CARD]],resres5120[],2,FALSE),0)</f>
        <v>35</v>
      </c>
      <c r="U89" s="29">
        <f>IFERROR(VLOOKUP(T89,PointsTable[],2,FALSE),0)</f>
        <v>0</v>
      </c>
      <c r="V89" s="29">
        <f>IFERROR(VLOOKUP(AthListWomen[[#This Row],[CARD]],resres5118[],2,FALSE),0)</f>
        <v>43</v>
      </c>
      <c r="W89" s="29">
        <f>IFERROR(VLOOKUP(V89,PointsTable[],2,FALSE),0)</f>
        <v>0</v>
      </c>
      <c r="X89" s="29">
        <f>IFERROR(VLOOKUP(AthListWomen[[#This Row],[CARD]],resres5119[],2,FALSE),0)</f>
        <v>41</v>
      </c>
      <c r="Y89" s="29">
        <f>IFERROR(VLOOKUP(X89,PointsTable[],2,FALSE),0)</f>
        <v>0</v>
      </c>
      <c r="Z89" s="29">
        <f>IFERROR(VLOOKUP(AthListWomen[[#This Row],[CARD]],resres5121[],2,FALSE),0)</f>
        <v>41</v>
      </c>
      <c r="AA89" s="29">
        <f>IFERROR(VLOOKUP(Z89,PointsTable[],2,FALSE),0)</f>
        <v>0</v>
      </c>
      <c r="AB89" s="29">
        <f>IFERROR(VLOOKUP(AthListWomen[[#This Row],[CARD]],resres5122[],2,FALSE),0)</f>
        <v>0</v>
      </c>
      <c r="AC89" s="30">
        <f>IFERROR(VLOOKUP(AB89,PointsTable[],2,FALSE),0)</f>
        <v>0</v>
      </c>
      <c r="AD89" s="28">
        <f>IFERROR(VLOOKUP(AthListWomen[[#This Row],[CARD]],resres5138[],2,FALSE),0)</f>
        <v>41</v>
      </c>
      <c r="AE89" s="29">
        <f>IFERROR(VLOOKUP(AD89,PointsTable[],2,FALSE),0)</f>
        <v>0</v>
      </c>
      <c r="AF89" s="29">
        <f>IFERROR(VLOOKUP(AthListWomen[[#This Row],[CARD]],resres5139[],2,FALSE),0)</f>
        <v>39</v>
      </c>
      <c r="AG89" s="29">
        <f>IFERROR(VLOOKUP(AF89,PointsTable[],2,FALSE),0)</f>
        <v>0</v>
      </c>
      <c r="AH89" s="29">
        <f>IFERROR(VLOOKUP(AthListWomen[[#This Row],[CARD]],resres5140[],2,FALSE),0)</f>
        <v>0</v>
      </c>
      <c r="AI89" s="30">
        <f>IFERROR(VLOOKUP(AH89,PointsTable[],2,FALSE),0)</f>
        <v>0</v>
      </c>
    </row>
    <row r="90" spans="1:35" ht="18.75" x14ac:dyDescent="0.3">
      <c r="A90" s="11">
        <v>87</v>
      </c>
      <c r="B90" s="18">
        <v>69795</v>
      </c>
      <c r="C90" s="18" t="s">
        <v>497</v>
      </c>
      <c r="D90" s="18" t="s">
        <v>548</v>
      </c>
      <c r="E90" s="18" t="s">
        <v>361</v>
      </c>
      <c r="F90" s="18">
        <v>2000</v>
      </c>
      <c r="G90" s="26">
        <f>SUM(I90,K90,M90,O90,Q90,S90,U90,W90,Y90,AA90,AC90,AE90,AG90,AI90)</f>
        <v>0</v>
      </c>
      <c r="H90" s="19">
        <f>IFERROR(VLOOKUP(AthListWomen[[#This Row],[CARD]],resres5094[],2,FALSE),0)</f>
        <v>0</v>
      </c>
      <c r="I90" s="20">
        <f>IFERROR(VLOOKUP(H90,PointsTable[],2,FALSE),0)</f>
        <v>0</v>
      </c>
      <c r="J90" s="20">
        <f>IFERROR(VLOOKUP(AthListWomen[[#This Row],[CARD]],resres5095[],2,FALSE),0)</f>
        <v>0</v>
      </c>
      <c r="K90" s="20">
        <f>IFERROR(VLOOKUP(J90,PointsTable[],2,FALSE),0)</f>
        <v>0</v>
      </c>
      <c r="L90" s="20">
        <f>IFERROR(VLOOKUP(AthListWomen[[#This Row],[CARD]],resres5297[],2,FALSE),0)</f>
        <v>0</v>
      </c>
      <c r="M90" s="20">
        <f>IFERROR(VLOOKUP(L90,PointsTable[],2,FALSE),0)</f>
        <v>0</v>
      </c>
      <c r="N90" s="20">
        <f>IFERROR(VLOOKUP(AthListWomen[[#This Row],[CARD]],resres5096[],2,FALSE),0)</f>
        <v>0</v>
      </c>
      <c r="O90" s="20">
        <f>IFERROR(VLOOKUP(N90,PointsTable[],2,FALSE),0)</f>
        <v>0</v>
      </c>
      <c r="P90" s="19">
        <f>IFERROR(VLOOKUP(AthListWomen[[#This Row],[CARD]],resres5112[],2,FALSE),0)</f>
        <v>0</v>
      </c>
      <c r="Q90" s="20">
        <f>IFERROR(VLOOKUP(P90,PointsTable[],2,FALSE),0)</f>
        <v>0</v>
      </c>
      <c r="R90" s="20">
        <f>IFERROR(VLOOKUP(AthListWomen[[#This Row],[CARD]],resres5113[],2,FALSE),0)</f>
        <v>0</v>
      </c>
      <c r="S90" s="20">
        <f>IFERROR(VLOOKUP(R90,PointsTable[],2,FALSE),0)</f>
        <v>0</v>
      </c>
      <c r="T90" s="28">
        <f>IFERROR(VLOOKUP(AthListWomen[[#This Row],[CARD]],resres5120[],2,FALSE),0)</f>
        <v>0</v>
      </c>
      <c r="U90" s="29">
        <f>IFERROR(VLOOKUP(T90,PointsTable[],2,FALSE),0)</f>
        <v>0</v>
      </c>
      <c r="V90" s="29">
        <f>IFERROR(VLOOKUP(AthListWomen[[#This Row],[CARD]],resres5118[],2,FALSE),0)</f>
        <v>0</v>
      </c>
      <c r="W90" s="29">
        <f>IFERROR(VLOOKUP(V90,PointsTable[],2,FALSE),0)</f>
        <v>0</v>
      </c>
      <c r="X90" s="29">
        <f>IFERROR(VLOOKUP(AthListWomen[[#This Row],[CARD]],resres5119[],2,FALSE),0)</f>
        <v>0</v>
      </c>
      <c r="Y90" s="29">
        <f>IFERROR(VLOOKUP(X90,PointsTable[],2,FALSE),0)</f>
        <v>0</v>
      </c>
      <c r="Z90" s="29">
        <f>IFERROR(VLOOKUP(AthListWomen[[#This Row],[CARD]],resres5121[],2,FALSE),0)</f>
        <v>0</v>
      </c>
      <c r="AA90" s="29">
        <f>IFERROR(VLOOKUP(Z90,PointsTable[],2,FALSE),0)</f>
        <v>0</v>
      </c>
      <c r="AB90" s="29">
        <f>IFERROR(VLOOKUP(AthListWomen[[#This Row],[CARD]],resres5122[],2,FALSE),0)</f>
        <v>0</v>
      </c>
      <c r="AC90" s="30">
        <f>IFERROR(VLOOKUP(AB90,PointsTable[],2,FALSE),0)</f>
        <v>0</v>
      </c>
      <c r="AD90" s="28">
        <f>IFERROR(VLOOKUP(AthListWomen[[#This Row],[CARD]],resres5138[],2,FALSE),0)</f>
        <v>0</v>
      </c>
      <c r="AE90" s="29">
        <f>IFERROR(VLOOKUP(AD90,PointsTable[],2,FALSE),0)</f>
        <v>0</v>
      </c>
      <c r="AF90" s="29">
        <f>IFERROR(VLOOKUP(AthListWomen[[#This Row],[CARD]],resres5139[],2,FALSE),0)</f>
        <v>0</v>
      </c>
      <c r="AG90" s="29">
        <f>IFERROR(VLOOKUP(AF90,PointsTable[],2,FALSE),0)</f>
        <v>0</v>
      </c>
      <c r="AH90" s="29">
        <f>IFERROR(VLOOKUP(AthListWomen[[#This Row],[CARD]],resres5140[],2,FALSE),0)</f>
        <v>0</v>
      </c>
      <c r="AI90" s="30">
        <f>IFERROR(VLOOKUP(AH90,PointsTable[],2,FALSE),0)</f>
        <v>0</v>
      </c>
    </row>
    <row r="91" spans="1:35" ht="18.75" x14ac:dyDescent="0.3">
      <c r="A91" s="11">
        <v>88</v>
      </c>
      <c r="B91" s="18">
        <v>66049</v>
      </c>
      <c r="C91" s="18" t="s">
        <v>499</v>
      </c>
      <c r="D91" s="18" t="s">
        <v>549</v>
      </c>
      <c r="E91" s="18" t="s">
        <v>217</v>
      </c>
      <c r="F91" s="18">
        <v>2000</v>
      </c>
      <c r="G91" s="26">
        <f>SUM(I91,K91,M91,O91,Q91,S91,U91,W91,Y91,AA91,AC91,AE91,AG91,AI91)</f>
        <v>0</v>
      </c>
      <c r="H91" s="19">
        <f>IFERROR(VLOOKUP(AthListWomen[[#This Row],[CARD]],resres5094[],2,FALSE),0)</f>
        <v>0</v>
      </c>
      <c r="I91" s="20">
        <f>IFERROR(VLOOKUP(H91,PointsTable[],2,FALSE),0)</f>
        <v>0</v>
      </c>
      <c r="J91" s="20">
        <f>IFERROR(VLOOKUP(AthListWomen[[#This Row],[CARD]],resres5095[],2,FALSE),0)</f>
        <v>0</v>
      </c>
      <c r="K91" s="20">
        <f>IFERROR(VLOOKUP(J91,PointsTable[],2,FALSE),0)</f>
        <v>0</v>
      </c>
      <c r="L91" s="20">
        <f>IFERROR(VLOOKUP(AthListWomen[[#This Row],[CARD]],resres5297[],2,FALSE),0)</f>
        <v>0</v>
      </c>
      <c r="M91" s="20">
        <f>IFERROR(VLOOKUP(L91,PointsTable[],2,FALSE),0)</f>
        <v>0</v>
      </c>
      <c r="N91" s="20">
        <f>IFERROR(VLOOKUP(AthListWomen[[#This Row],[CARD]],resres5096[],2,FALSE),0)</f>
        <v>0</v>
      </c>
      <c r="O91" s="20">
        <f>IFERROR(VLOOKUP(N91,PointsTable[],2,FALSE),0)</f>
        <v>0</v>
      </c>
      <c r="P91" s="19">
        <f>IFERROR(VLOOKUP(AthListWomen[[#This Row],[CARD]],resres5112[],2,FALSE),0)</f>
        <v>0</v>
      </c>
      <c r="Q91" s="20">
        <f>IFERROR(VLOOKUP(P91,PointsTable[],2,FALSE),0)</f>
        <v>0</v>
      </c>
      <c r="R91" s="20">
        <f>IFERROR(VLOOKUP(AthListWomen[[#This Row],[CARD]],resres5113[],2,FALSE),0)</f>
        <v>0</v>
      </c>
      <c r="S91" s="20">
        <f>IFERROR(VLOOKUP(R91,PointsTable[],2,FALSE),0)</f>
        <v>0</v>
      </c>
      <c r="T91" s="28">
        <f>IFERROR(VLOOKUP(AthListWomen[[#This Row],[CARD]],resres5120[],2,FALSE),0)</f>
        <v>0</v>
      </c>
      <c r="U91" s="29">
        <f>IFERROR(VLOOKUP(T91,PointsTable[],2,FALSE),0)</f>
        <v>0</v>
      </c>
      <c r="V91" s="29">
        <f>IFERROR(VLOOKUP(AthListWomen[[#This Row],[CARD]],resres5118[],2,FALSE),0)</f>
        <v>0</v>
      </c>
      <c r="W91" s="29">
        <f>IFERROR(VLOOKUP(V91,PointsTable[],2,FALSE),0)</f>
        <v>0</v>
      </c>
      <c r="X91" s="29">
        <f>IFERROR(VLOOKUP(AthListWomen[[#This Row],[CARD]],resres5119[],2,FALSE),0)</f>
        <v>0</v>
      </c>
      <c r="Y91" s="29">
        <f>IFERROR(VLOOKUP(X91,PointsTable[],2,FALSE),0)</f>
        <v>0</v>
      </c>
      <c r="Z91" s="29">
        <f>IFERROR(VLOOKUP(AthListWomen[[#This Row],[CARD]],resres5121[],2,FALSE),0)</f>
        <v>0</v>
      </c>
      <c r="AA91" s="29">
        <f>IFERROR(VLOOKUP(Z91,PointsTable[],2,FALSE),0)</f>
        <v>0</v>
      </c>
      <c r="AB91" s="29">
        <f>IFERROR(VLOOKUP(AthListWomen[[#This Row],[CARD]],resres5122[],2,FALSE),0)</f>
        <v>0</v>
      </c>
      <c r="AC91" s="30">
        <f>IFERROR(VLOOKUP(AB91,PointsTable[],2,FALSE),0)</f>
        <v>0</v>
      </c>
      <c r="AD91" s="28">
        <f>IFERROR(VLOOKUP(AthListWomen[[#This Row],[CARD]],resres5138[],2,FALSE),0)</f>
        <v>0</v>
      </c>
      <c r="AE91" s="29">
        <f>IFERROR(VLOOKUP(AD91,PointsTable[],2,FALSE),0)</f>
        <v>0</v>
      </c>
      <c r="AF91" s="29">
        <f>IFERROR(VLOOKUP(AthListWomen[[#This Row],[CARD]],resres5139[],2,FALSE),0)</f>
        <v>0</v>
      </c>
      <c r="AG91" s="29">
        <f>IFERROR(VLOOKUP(AF91,PointsTable[],2,FALSE),0)</f>
        <v>0</v>
      </c>
      <c r="AH91" s="29">
        <f>IFERROR(VLOOKUP(AthListWomen[[#This Row],[CARD]],resres5140[],2,FALSE),0)</f>
        <v>0</v>
      </c>
      <c r="AI91" s="30">
        <f>IFERROR(VLOOKUP(AH91,PointsTable[],2,FALSE),0)</f>
        <v>0</v>
      </c>
    </row>
    <row r="92" spans="1:35" ht="18.75" x14ac:dyDescent="0.3">
      <c r="A92" s="11">
        <v>89</v>
      </c>
      <c r="B92" s="18">
        <v>67249</v>
      </c>
      <c r="C92" s="18" t="s">
        <v>550</v>
      </c>
      <c r="D92" s="18" t="s">
        <v>551</v>
      </c>
      <c r="E92" s="18" t="s">
        <v>258</v>
      </c>
      <c r="F92" s="18">
        <v>2000</v>
      </c>
      <c r="G92" s="26">
        <f>SUM(I92,K92,M92,O92,Q92,S92,U92,W92,Y92,AA92,AC92,AE92,AG92,AI92)</f>
        <v>0</v>
      </c>
      <c r="H92" s="19">
        <f>IFERROR(VLOOKUP(AthListWomen[[#This Row],[CARD]],resres5094[],2,FALSE),0)</f>
        <v>0</v>
      </c>
      <c r="I92" s="20">
        <f>IFERROR(VLOOKUP(H92,PointsTable[],2,FALSE),0)</f>
        <v>0</v>
      </c>
      <c r="J92" s="20">
        <f>IFERROR(VLOOKUP(AthListWomen[[#This Row],[CARD]],resres5095[],2,FALSE),0)</f>
        <v>0</v>
      </c>
      <c r="K92" s="20">
        <f>IFERROR(VLOOKUP(J92,PointsTable[],2,FALSE),0)</f>
        <v>0</v>
      </c>
      <c r="L92" s="20">
        <f>IFERROR(VLOOKUP(AthListWomen[[#This Row],[CARD]],resres5297[],2,FALSE),0)</f>
        <v>0</v>
      </c>
      <c r="M92" s="20">
        <f>IFERROR(VLOOKUP(L92,PointsTable[],2,FALSE),0)</f>
        <v>0</v>
      </c>
      <c r="N92" s="20">
        <f>IFERROR(VLOOKUP(AthListWomen[[#This Row],[CARD]],resres5096[],2,FALSE),0)</f>
        <v>0</v>
      </c>
      <c r="O92" s="20">
        <f>IFERROR(VLOOKUP(N92,PointsTable[],2,FALSE),0)</f>
        <v>0</v>
      </c>
      <c r="P92" s="19">
        <f>IFERROR(VLOOKUP(AthListWomen[[#This Row],[CARD]],resres5112[],2,FALSE),0)</f>
        <v>0</v>
      </c>
      <c r="Q92" s="20">
        <f>IFERROR(VLOOKUP(P92,PointsTable[],2,FALSE),0)</f>
        <v>0</v>
      </c>
      <c r="R92" s="20">
        <f>IFERROR(VLOOKUP(AthListWomen[[#This Row],[CARD]],resres5113[],2,FALSE),0)</f>
        <v>0</v>
      </c>
      <c r="S92" s="20">
        <f>IFERROR(VLOOKUP(R92,PointsTable[],2,FALSE),0)</f>
        <v>0</v>
      </c>
      <c r="T92" s="28">
        <f>IFERROR(VLOOKUP(AthListWomen[[#This Row],[CARD]],resres5120[],2,FALSE),0)</f>
        <v>0</v>
      </c>
      <c r="U92" s="29">
        <f>IFERROR(VLOOKUP(T92,PointsTable[],2,FALSE),0)</f>
        <v>0</v>
      </c>
      <c r="V92" s="29">
        <f>IFERROR(VLOOKUP(AthListWomen[[#This Row],[CARD]],resres5118[],2,FALSE),0)</f>
        <v>0</v>
      </c>
      <c r="W92" s="29">
        <f>IFERROR(VLOOKUP(V92,PointsTable[],2,FALSE),0)</f>
        <v>0</v>
      </c>
      <c r="X92" s="29">
        <f>IFERROR(VLOOKUP(AthListWomen[[#This Row],[CARD]],resres5119[],2,FALSE),0)</f>
        <v>0</v>
      </c>
      <c r="Y92" s="29">
        <f>IFERROR(VLOOKUP(X92,PointsTable[],2,FALSE),0)</f>
        <v>0</v>
      </c>
      <c r="Z92" s="29">
        <f>IFERROR(VLOOKUP(AthListWomen[[#This Row],[CARD]],resres5121[],2,FALSE),0)</f>
        <v>0</v>
      </c>
      <c r="AA92" s="29">
        <f>IFERROR(VLOOKUP(Z92,PointsTable[],2,FALSE),0)</f>
        <v>0</v>
      </c>
      <c r="AB92" s="29">
        <f>IFERROR(VLOOKUP(AthListWomen[[#This Row],[CARD]],resres5122[],2,FALSE),0)</f>
        <v>0</v>
      </c>
      <c r="AC92" s="30">
        <f>IFERROR(VLOOKUP(AB92,PointsTable[],2,FALSE),0)</f>
        <v>0</v>
      </c>
      <c r="AD92" s="28">
        <f>IFERROR(VLOOKUP(AthListWomen[[#This Row],[CARD]],resres5138[],2,FALSE),0)</f>
        <v>0</v>
      </c>
      <c r="AE92" s="29">
        <f>IFERROR(VLOOKUP(AD92,PointsTable[],2,FALSE),0)</f>
        <v>0</v>
      </c>
      <c r="AF92" s="29">
        <f>IFERROR(VLOOKUP(AthListWomen[[#This Row],[CARD]],resres5139[],2,FALSE),0)</f>
        <v>0</v>
      </c>
      <c r="AG92" s="29">
        <f>IFERROR(VLOOKUP(AF92,PointsTable[],2,FALSE),0)</f>
        <v>0</v>
      </c>
      <c r="AH92" s="29">
        <f>IFERROR(VLOOKUP(AthListWomen[[#This Row],[CARD]],resres5140[],2,FALSE),0)</f>
        <v>0</v>
      </c>
      <c r="AI92" s="30">
        <f>IFERROR(VLOOKUP(AH92,PointsTable[],2,FALSE),0)</f>
        <v>0</v>
      </c>
    </row>
    <row r="93" spans="1:35" ht="19.5" thickBot="1" x14ac:dyDescent="0.35">
      <c r="A93" s="11">
        <v>90</v>
      </c>
      <c r="B93" s="18">
        <v>66057</v>
      </c>
      <c r="C93" s="18" t="s">
        <v>404</v>
      </c>
      <c r="D93" s="18" t="s">
        <v>552</v>
      </c>
      <c r="E93" s="18" t="s">
        <v>217</v>
      </c>
      <c r="F93" s="18">
        <v>2000</v>
      </c>
      <c r="G93" s="27">
        <f>SUM(I93,K93,M93,O93,Q93,S93,U93,W93,Y93,AA93,AC93,AE93,AG93,AI93)</f>
        <v>0</v>
      </c>
      <c r="H93" s="22">
        <f>IFERROR(VLOOKUP(AthListWomen[[#This Row],[CARD]],resres5094[],2,FALSE),0)</f>
        <v>0</v>
      </c>
      <c r="I93" s="23">
        <f>IFERROR(VLOOKUP(H93,PointsTable[],2,FALSE),0)</f>
        <v>0</v>
      </c>
      <c r="J93" s="23">
        <f>IFERROR(VLOOKUP(AthListWomen[[#This Row],[CARD]],resres5095[],2,FALSE),0)</f>
        <v>0</v>
      </c>
      <c r="K93" s="23">
        <f>IFERROR(VLOOKUP(J93,PointsTable[],2,FALSE),0)</f>
        <v>0</v>
      </c>
      <c r="L93" s="23">
        <f>IFERROR(VLOOKUP(AthListWomen[[#This Row],[CARD]],resres5297[],2,FALSE),0)</f>
        <v>0</v>
      </c>
      <c r="M93" s="23">
        <f>IFERROR(VLOOKUP(L93,PointsTable[],2,FALSE),0)</f>
        <v>0</v>
      </c>
      <c r="N93" s="23">
        <f>IFERROR(VLOOKUP(AthListWomen[[#This Row],[CARD]],resres5096[],2,FALSE),0)</f>
        <v>0</v>
      </c>
      <c r="O93" s="23">
        <f>IFERROR(VLOOKUP(N93,PointsTable[],2,FALSE),0)</f>
        <v>0</v>
      </c>
      <c r="P93" s="22">
        <f>IFERROR(VLOOKUP(AthListWomen[[#This Row],[CARD]],resres5112[],2,FALSE),0)</f>
        <v>0</v>
      </c>
      <c r="Q93" s="23">
        <f>IFERROR(VLOOKUP(P93,PointsTable[],2,FALSE),0)</f>
        <v>0</v>
      </c>
      <c r="R93" s="23">
        <f>IFERROR(VLOOKUP(AthListWomen[[#This Row],[CARD]],resres5113[],2,FALSE),0)</f>
        <v>0</v>
      </c>
      <c r="S93" s="23">
        <f>IFERROR(VLOOKUP(R93,PointsTable[],2,FALSE),0)</f>
        <v>0</v>
      </c>
      <c r="T93" s="31">
        <f>IFERROR(VLOOKUP(AthListWomen[[#This Row],[CARD]],resres5120[],2,FALSE),0)</f>
        <v>0</v>
      </c>
      <c r="U93" s="32">
        <f>IFERROR(VLOOKUP(T93,PointsTable[],2,FALSE),0)</f>
        <v>0</v>
      </c>
      <c r="V93" s="32">
        <f>IFERROR(VLOOKUP(AthListWomen[[#This Row],[CARD]],resres5118[],2,FALSE),0)</f>
        <v>0</v>
      </c>
      <c r="W93" s="32">
        <f>IFERROR(VLOOKUP(V93,PointsTable[],2,FALSE),0)</f>
        <v>0</v>
      </c>
      <c r="X93" s="32">
        <f>IFERROR(VLOOKUP(AthListWomen[[#This Row],[CARD]],resres5119[],2,FALSE),0)</f>
        <v>0</v>
      </c>
      <c r="Y93" s="32">
        <f>IFERROR(VLOOKUP(X93,PointsTable[],2,FALSE),0)</f>
        <v>0</v>
      </c>
      <c r="Z93" s="32">
        <f>IFERROR(VLOOKUP(AthListWomen[[#This Row],[CARD]],resres5121[],2,FALSE),0)</f>
        <v>0</v>
      </c>
      <c r="AA93" s="32">
        <f>IFERROR(VLOOKUP(Z93,PointsTable[],2,FALSE),0)</f>
        <v>0</v>
      </c>
      <c r="AB93" s="32">
        <f>IFERROR(VLOOKUP(AthListWomen[[#This Row],[CARD]],resres5122[],2,FALSE),0)</f>
        <v>0</v>
      </c>
      <c r="AC93" s="33">
        <f>IFERROR(VLOOKUP(AB93,PointsTable[],2,FALSE),0)</f>
        <v>0</v>
      </c>
      <c r="AD93" s="31">
        <f>IFERROR(VLOOKUP(AthListWomen[[#This Row],[CARD]],resres5138[],2,FALSE),0)</f>
        <v>0</v>
      </c>
      <c r="AE93" s="32">
        <f>IFERROR(VLOOKUP(AD93,PointsTable[],2,FALSE),0)</f>
        <v>0</v>
      </c>
      <c r="AF93" s="32">
        <f>IFERROR(VLOOKUP(AthListWomen[[#This Row],[CARD]],resres5139[],2,FALSE),0)</f>
        <v>0</v>
      </c>
      <c r="AG93" s="32">
        <f>IFERROR(VLOOKUP(AF93,PointsTable[],2,FALSE),0)</f>
        <v>0</v>
      </c>
      <c r="AH93" s="32">
        <f>IFERROR(VLOOKUP(AthListWomen[[#This Row],[CARD]],resres5140[],2,FALSE),0)</f>
        <v>0</v>
      </c>
      <c r="AI93" s="33">
        <f>IFERROR(VLOOKUP(AH93,PointsTable[],2,FALSE),0)</f>
        <v>0</v>
      </c>
    </row>
  </sheetData>
  <mergeCells count="20">
    <mergeCell ref="AF2:AG2"/>
    <mergeCell ref="AH2:AI2"/>
    <mergeCell ref="AD1:AI1"/>
    <mergeCell ref="V2:W2"/>
    <mergeCell ref="X2:Y2"/>
    <mergeCell ref="Z2:AA2"/>
    <mergeCell ref="AB2:AC2"/>
    <mergeCell ref="T1:AC1"/>
    <mergeCell ref="AD2:AE2"/>
    <mergeCell ref="R2:S2"/>
    <mergeCell ref="P1:S1"/>
    <mergeCell ref="A1:B1"/>
    <mergeCell ref="C1:G1"/>
    <mergeCell ref="T2:U2"/>
    <mergeCell ref="H1:O1"/>
    <mergeCell ref="H2:I2"/>
    <mergeCell ref="J2:K2"/>
    <mergeCell ref="L2:M2"/>
    <mergeCell ref="N2:O2"/>
    <mergeCell ref="P2:Q2"/>
  </mergeCells>
  <conditionalFormatting sqref="H4:AI93">
    <cfRule type="cellIs" dxfId="0" priority="9" operator="equal">
      <formula>0</formula>
    </cfRule>
  </conditionalFormatting>
  <hyperlinks>
    <hyperlink ref="A1:B1" location="'Points List Cover Sheet'!A1" display="HOME"/>
  </hyperlink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D28" sqref="D28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65967</v>
      </c>
      <c r="C3">
        <v>6</v>
      </c>
      <c r="D3" t="s">
        <v>111</v>
      </c>
      <c r="E3" t="s">
        <v>14</v>
      </c>
      <c r="F3">
        <v>99</v>
      </c>
      <c r="G3" t="s">
        <v>12</v>
      </c>
      <c r="H3">
        <v>51.79</v>
      </c>
      <c r="I3">
        <v>49.59</v>
      </c>
      <c r="K3" s="18">
        <v>0</v>
      </c>
      <c r="N3" s="18">
        <f>IFERROR(VLOOKUP(B3,AthListWomen[],1,FALSE),0)</f>
        <v>65967</v>
      </c>
      <c r="O3" s="18">
        <f t="shared" ref="O3:O52" si="0">IF(N3&gt;0,IF(A3&gt;0,IF(A3&lt;999,IF(A3=A2,IF(N2&gt;0,O2,O2+1),IF(A2=A1,O2+2,O2+1)),0),O2),O2)</f>
        <v>1</v>
      </c>
    </row>
    <row r="4" spans="1:15" x14ac:dyDescent="0.25">
      <c r="A4">
        <v>2</v>
      </c>
      <c r="B4">
        <v>67580</v>
      </c>
      <c r="C4">
        <v>7</v>
      </c>
      <c r="D4" t="s">
        <v>100</v>
      </c>
      <c r="E4" t="s">
        <v>40</v>
      </c>
      <c r="F4">
        <v>99</v>
      </c>
      <c r="G4" t="s">
        <v>12</v>
      </c>
      <c r="H4">
        <v>51.84</v>
      </c>
      <c r="I4">
        <v>50.01</v>
      </c>
      <c r="K4" s="18">
        <v>4.54</v>
      </c>
      <c r="N4" s="18">
        <f>IFERROR(VLOOKUP(B4,AthListWomen[],1,FALSE),0)</f>
        <v>67580</v>
      </c>
      <c r="O4" s="18">
        <f t="shared" si="0"/>
        <v>2</v>
      </c>
    </row>
    <row r="5" spans="1:15" x14ac:dyDescent="0.25">
      <c r="A5">
        <v>3</v>
      </c>
      <c r="B5">
        <v>65415</v>
      </c>
      <c r="C5">
        <v>15</v>
      </c>
      <c r="D5" t="s">
        <v>116</v>
      </c>
      <c r="E5" t="s">
        <v>14</v>
      </c>
      <c r="F5">
        <v>99</v>
      </c>
      <c r="G5" t="s">
        <v>12</v>
      </c>
      <c r="H5">
        <v>52.59</v>
      </c>
      <c r="I5">
        <v>50.79</v>
      </c>
      <c r="K5" s="18">
        <v>19.329999999999998</v>
      </c>
      <c r="N5" s="18">
        <f>IFERROR(VLOOKUP(B5,AthListWomen[],1,FALSE),0)</f>
        <v>65415</v>
      </c>
      <c r="O5" s="18">
        <f t="shared" si="0"/>
        <v>3</v>
      </c>
    </row>
    <row r="6" spans="1:15" x14ac:dyDescent="0.25">
      <c r="A6">
        <v>4</v>
      </c>
      <c r="B6">
        <v>65537</v>
      </c>
      <c r="C6">
        <v>19</v>
      </c>
      <c r="D6" t="s">
        <v>115</v>
      </c>
      <c r="E6" t="s">
        <v>14</v>
      </c>
      <c r="F6">
        <v>0</v>
      </c>
      <c r="G6" t="s">
        <v>12</v>
      </c>
      <c r="H6">
        <v>52.46</v>
      </c>
      <c r="I6">
        <v>51.74</v>
      </c>
      <c r="K6" s="18">
        <v>27.26</v>
      </c>
      <c r="N6" s="18">
        <f>IFERROR(VLOOKUP(B6,AthListWomen[],1,FALSE),0)</f>
        <v>65537</v>
      </c>
      <c r="O6" s="18">
        <f t="shared" si="0"/>
        <v>4</v>
      </c>
    </row>
    <row r="7" spans="1:15" x14ac:dyDescent="0.25">
      <c r="A7">
        <v>5</v>
      </c>
      <c r="B7">
        <v>66876</v>
      </c>
      <c r="C7">
        <v>5</v>
      </c>
      <c r="D7" t="s">
        <v>103</v>
      </c>
      <c r="E7" t="s">
        <v>40</v>
      </c>
      <c r="F7">
        <v>0</v>
      </c>
      <c r="G7" t="s">
        <v>12</v>
      </c>
      <c r="H7">
        <v>53</v>
      </c>
      <c r="I7">
        <v>51.21</v>
      </c>
      <c r="K7" s="18">
        <v>27.36</v>
      </c>
      <c r="N7" s="18">
        <f>IFERROR(VLOOKUP(B7,AthListWomen[],1,FALSE),0)</f>
        <v>66876</v>
      </c>
      <c r="O7" s="18">
        <f t="shared" si="0"/>
        <v>5</v>
      </c>
    </row>
    <row r="8" spans="1:15" x14ac:dyDescent="0.25">
      <c r="A8">
        <v>6</v>
      </c>
      <c r="B8">
        <v>80089</v>
      </c>
      <c r="C8">
        <v>12</v>
      </c>
      <c r="D8" t="s">
        <v>109</v>
      </c>
      <c r="E8" t="s">
        <v>14</v>
      </c>
      <c r="F8">
        <v>99</v>
      </c>
      <c r="G8" t="s">
        <v>12</v>
      </c>
      <c r="H8">
        <v>52.47</v>
      </c>
      <c r="I8">
        <v>51.88</v>
      </c>
      <c r="K8" s="18">
        <v>28.71</v>
      </c>
      <c r="N8" s="18">
        <f>IFERROR(VLOOKUP(B8,AthListWomen[],1,FALSE),0)</f>
        <v>80089</v>
      </c>
      <c r="O8" s="18">
        <f t="shared" si="0"/>
        <v>6</v>
      </c>
    </row>
    <row r="9" spans="1:15" x14ac:dyDescent="0.25">
      <c r="A9">
        <v>7</v>
      </c>
      <c r="B9">
        <v>65985</v>
      </c>
      <c r="C9">
        <v>14</v>
      </c>
      <c r="D9" t="s">
        <v>102</v>
      </c>
      <c r="E9" t="s">
        <v>22</v>
      </c>
      <c r="F9">
        <v>99</v>
      </c>
      <c r="G9" t="s">
        <v>12</v>
      </c>
      <c r="H9">
        <v>52.77</v>
      </c>
      <c r="I9">
        <v>52.17</v>
      </c>
      <c r="K9" s="18">
        <v>34.409999999999997</v>
      </c>
      <c r="N9" s="18">
        <f>IFERROR(VLOOKUP(B9,AthListWomen[],1,FALSE),0)</f>
        <v>65985</v>
      </c>
      <c r="O9" s="18">
        <f t="shared" si="0"/>
        <v>7</v>
      </c>
    </row>
    <row r="10" spans="1:15" x14ac:dyDescent="0.25">
      <c r="A10">
        <v>8</v>
      </c>
      <c r="B10">
        <v>65208</v>
      </c>
      <c r="C10">
        <v>10</v>
      </c>
      <c r="D10" t="s">
        <v>156</v>
      </c>
      <c r="E10" t="s">
        <v>33</v>
      </c>
      <c r="F10">
        <v>99</v>
      </c>
      <c r="G10" t="s">
        <v>12</v>
      </c>
      <c r="H10">
        <v>53.59</v>
      </c>
      <c r="I10">
        <v>51.79</v>
      </c>
      <c r="K10" s="18">
        <v>38.67</v>
      </c>
      <c r="N10" s="18">
        <f>IFERROR(VLOOKUP(B10,AthListWomen[],1,FALSE),0)</f>
        <v>65208</v>
      </c>
      <c r="O10" s="18">
        <f t="shared" si="0"/>
        <v>8</v>
      </c>
    </row>
    <row r="11" spans="1:15" x14ac:dyDescent="0.25">
      <c r="A11">
        <v>9</v>
      </c>
      <c r="B11">
        <v>70393</v>
      </c>
      <c r="C11">
        <v>9</v>
      </c>
      <c r="D11" t="s">
        <v>135</v>
      </c>
      <c r="E11" t="s">
        <v>16</v>
      </c>
      <c r="F11">
        <v>99</v>
      </c>
      <c r="G11" t="s">
        <v>12</v>
      </c>
      <c r="H11">
        <v>53.39</v>
      </c>
      <c r="I11">
        <v>52.19</v>
      </c>
      <c r="K11" s="18">
        <v>40.6</v>
      </c>
      <c r="N11" s="18">
        <f>IFERROR(VLOOKUP(B11,AthListWomen[],1,FALSE),0)</f>
        <v>70393</v>
      </c>
      <c r="O11" s="18">
        <f t="shared" si="0"/>
        <v>9</v>
      </c>
    </row>
    <row r="12" spans="1:15" x14ac:dyDescent="0.25">
      <c r="A12">
        <v>10</v>
      </c>
      <c r="B12">
        <v>64984</v>
      </c>
      <c r="C12">
        <v>16</v>
      </c>
      <c r="D12" t="s">
        <v>122</v>
      </c>
      <c r="E12" t="s">
        <v>14</v>
      </c>
      <c r="F12">
        <v>0</v>
      </c>
      <c r="G12" t="s">
        <v>12</v>
      </c>
      <c r="H12">
        <v>53.5</v>
      </c>
      <c r="I12">
        <v>52.12</v>
      </c>
      <c r="K12" s="18">
        <v>40.99</v>
      </c>
      <c r="N12" s="18">
        <f>IFERROR(VLOOKUP(B12,AthListWomen[],1,FALSE),0)</f>
        <v>64984</v>
      </c>
      <c r="O12" s="18">
        <f t="shared" si="0"/>
        <v>10</v>
      </c>
    </row>
    <row r="13" spans="1:15" x14ac:dyDescent="0.25">
      <c r="A13">
        <v>11</v>
      </c>
      <c r="B13">
        <v>65802</v>
      </c>
      <c r="C13">
        <v>2</v>
      </c>
      <c r="D13" t="s">
        <v>106</v>
      </c>
      <c r="E13" t="s">
        <v>29</v>
      </c>
      <c r="F13">
        <v>99</v>
      </c>
      <c r="G13" t="s">
        <v>12</v>
      </c>
      <c r="H13">
        <v>53.56</v>
      </c>
      <c r="I13">
        <v>52.12</v>
      </c>
      <c r="K13" s="18">
        <v>41.57</v>
      </c>
      <c r="N13" s="18">
        <f>IFERROR(VLOOKUP(B13,AthListWomen[],1,FALSE),0)</f>
        <v>65802</v>
      </c>
      <c r="O13" s="18">
        <f t="shared" si="0"/>
        <v>11</v>
      </c>
    </row>
    <row r="14" spans="1:15" x14ac:dyDescent="0.25">
      <c r="A14">
        <v>12</v>
      </c>
      <c r="B14">
        <v>64969</v>
      </c>
      <c r="C14">
        <v>3</v>
      </c>
      <c r="D14" t="s">
        <v>112</v>
      </c>
      <c r="E14" t="s">
        <v>113</v>
      </c>
      <c r="F14">
        <v>99</v>
      </c>
      <c r="G14" t="s">
        <v>12</v>
      </c>
      <c r="H14">
        <v>53.57</v>
      </c>
      <c r="I14">
        <v>52.24</v>
      </c>
      <c r="K14" s="18">
        <v>42.82</v>
      </c>
      <c r="N14" s="18">
        <f>IFERROR(VLOOKUP(B14,AthListWomen[],1,FALSE),0)</f>
        <v>64969</v>
      </c>
      <c r="O14" s="18">
        <f t="shared" si="0"/>
        <v>12</v>
      </c>
    </row>
    <row r="15" spans="1:15" x14ac:dyDescent="0.25">
      <c r="A15">
        <v>13</v>
      </c>
      <c r="B15">
        <v>68324</v>
      </c>
      <c r="C15">
        <v>4</v>
      </c>
      <c r="D15" t="s">
        <v>108</v>
      </c>
      <c r="E15" t="s">
        <v>11</v>
      </c>
      <c r="F15">
        <v>99</v>
      </c>
      <c r="G15" t="s">
        <v>12</v>
      </c>
      <c r="H15">
        <v>53.89</v>
      </c>
      <c r="I15">
        <v>51.95</v>
      </c>
      <c r="K15" s="18">
        <v>43.11</v>
      </c>
      <c r="N15" s="18">
        <f>IFERROR(VLOOKUP(B15,AthListWomen[],1,FALSE),0)</f>
        <v>68324</v>
      </c>
      <c r="O15" s="18">
        <f t="shared" si="0"/>
        <v>13</v>
      </c>
    </row>
    <row r="16" spans="1:15" x14ac:dyDescent="0.25">
      <c r="A16">
        <v>14</v>
      </c>
      <c r="B16">
        <v>67229</v>
      </c>
      <c r="C16">
        <v>13</v>
      </c>
      <c r="D16" t="s">
        <v>105</v>
      </c>
      <c r="E16" t="s">
        <v>14</v>
      </c>
      <c r="F16">
        <v>99</v>
      </c>
      <c r="G16" t="s">
        <v>12</v>
      </c>
      <c r="H16">
        <v>54.1</v>
      </c>
      <c r="I16">
        <v>52.18</v>
      </c>
      <c r="K16" s="18">
        <v>47.37</v>
      </c>
      <c r="N16" s="18">
        <f>IFERROR(VLOOKUP(B16,AthListWomen[],1,FALSE),0)</f>
        <v>67229</v>
      </c>
      <c r="O16" s="18">
        <f t="shared" si="0"/>
        <v>14</v>
      </c>
    </row>
    <row r="17" spans="1:15" x14ac:dyDescent="0.25">
      <c r="A17">
        <v>15</v>
      </c>
      <c r="B17">
        <v>65161</v>
      </c>
      <c r="C17">
        <v>8</v>
      </c>
      <c r="D17" t="s">
        <v>104</v>
      </c>
      <c r="E17" t="s">
        <v>14</v>
      </c>
      <c r="F17">
        <v>0</v>
      </c>
      <c r="G17" t="s">
        <v>12</v>
      </c>
      <c r="H17">
        <v>54.54</v>
      </c>
      <c r="I17">
        <v>51.8</v>
      </c>
      <c r="K17" s="18">
        <v>47.95</v>
      </c>
      <c r="N17" s="18">
        <f>IFERROR(VLOOKUP(B17,AthListWomen[],1,FALSE),0)</f>
        <v>65161</v>
      </c>
      <c r="O17" s="18">
        <f t="shared" si="0"/>
        <v>15</v>
      </c>
    </row>
    <row r="18" spans="1:15" x14ac:dyDescent="0.25">
      <c r="A18">
        <v>16</v>
      </c>
      <c r="B18">
        <v>67174</v>
      </c>
      <c r="C18">
        <v>1</v>
      </c>
      <c r="D18" t="s">
        <v>101</v>
      </c>
      <c r="E18" t="s">
        <v>76</v>
      </c>
      <c r="F18">
        <v>99</v>
      </c>
      <c r="G18" t="s">
        <v>12</v>
      </c>
      <c r="H18">
        <v>54.36</v>
      </c>
      <c r="I18">
        <v>52.19</v>
      </c>
      <c r="K18" s="18">
        <v>49.98</v>
      </c>
      <c r="N18" s="18">
        <f>IFERROR(VLOOKUP(B18,AthListWomen[],1,FALSE),0)</f>
        <v>67174</v>
      </c>
      <c r="O18" s="18">
        <f t="shared" si="0"/>
        <v>16</v>
      </c>
    </row>
    <row r="19" spans="1:15" x14ac:dyDescent="0.25">
      <c r="A19">
        <v>17</v>
      </c>
      <c r="B19">
        <v>65268</v>
      </c>
      <c r="C19">
        <v>28</v>
      </c>
      <c r="D19" t="s">
        <v>125</v>
      </c>
      <c r="E19" t="s">
        <v>33</v>
      </c>
      <c r="F19">
        <v>99</v>
      </c>
      <c r="G19" t="s">
        <v>12</v>
      </c>
      <c r="H19">
        <v>54.52</v>
      </c>
      <c r="I19">
        <v>52.74</v>
      </c>
      <c r="K19" s="18">
        <v>56.84</v>
      </c>
      <c r="N19" s="18">
        <f>IFERROR(VLOOKUP(B19,AthListWomen[],1,FALSE),0)</f>
        <v>65268</v>
      </c>
      <c r="O19" s="18">
        <f t="shared" si="0"/>
        <v>17</v>
      </c>
    </row>
    <row r="20" spans="1:15" x14ac:dyDescent="0.25">
      <c r="A20">
        <v>18</v>
      </c>
      <c r="B20">
        <v>67150</v>
      </c>
      <c r="C20">
        <v>24</v>
      </c>
      <c r="D20" t="s">
        <v>161</v>
      </c>
      <c r="E20" t="s">
        <v>25</v>
      </c>
      <c r="F20">
        <v>0</v>
      </c>
      <c r="G20" t="s">
        <v>12</v>
      </c>
      <c r="H20">
        <v>54.39</v>
      </c>
      <c r="I20">
        <v>53.14</v>
      </c>
      <c r="K20" s="18">
        <v>59.45</v>
      </c>
      <c r="N20" s="18">
        <f>IFERROR(VLOOKUP(B20,AthListWomen[],1,FALSE),0)</f>
        <v>67150</v>
      </c>
      <c r="O20" s="18">
        <f t="shared" si="0"/>
        <v>18</v>
      </c>
    </row>
    <row r="21" spans="1:15" x14ac:dyDescent="0.25">
      <c r="A21">
        <v>19</v>
      </c>
      <c r="B21">
        <v>65471</v>
      </c>
      <c r="C21">
        <v>22</v>
      </c>
      <c r="D21" t="s">
        <v>117</v>
      </c>
      <c r="E21" t="s">
        <v>14</v>
      </c>
      <c r="F21">
        <v>99</v>
      </c>
      <c r="G21" t="s">
        <v>12</v>
      </c>
      <c r="H21">
        <v>54.47</v>
      </c>
      <c r="I21">
        <v>53.55</v>
      </c>
      <c r="K21" s="18">
        <v>64.19</v>
      </c>
      <c r="N21" s="18">
        <f>IFERROR(VLOOKUP(B21,AthListWomen[],1,FALSE),0)</f>
        <v>65471</v>
      </c>
      <c r="O21" s="18">
        <f t="shared" si="0"/>
        <v>19</v>
      </c>
    </row>
    <row r="22" spans="1:15" x14ac:dyDescent="0.25">
      <c r="A22">
        <v>20</v>
      </c>
      <c r="B22">
        <v>66022</v>
      </c>
      <c r="C22">
        <v>30</v>
      </c>
      <c r="D22" t="s">
        <v>132</v>
      </c>
      <c r="E22" t="s">
        <v>27</v>
      </c>
      <c r="F22">
        <v>99</v>
      </c>
      <c r="G22" t="s">
        <v>12</v>
      </c>
      <c r="H22">
        <v>54.87</v>
      </c>
      <c r="I22">
        <v>53.23</v>
      </c>
      <c r="K22" s="18">
        <v>64.959999999999994</v>
      </c>
      <c r="N22" s="18">
        <f>IFERROR(VLOOKUP(B22,AthListWomen[],1,FALSE),0)</f>
        <v>66022</v>
      </c>
      <c r="O22" s="18">
        <f t="shared" si="0"/>
        <v>20</v>
      </c>
    </row>
    <row r="23" spans="1:15" x14ac:dyDescent="0.25">
      <c r="A23">
        <v>21</v>
      </c>
      <c r="B23">
        <v>69913</v>
      </c>
      <c r="C23">
        <v>25</v>
      </c>
      <c r="D23" t="s">
        <v>131</v>
      </c>
      <c r="E23" t="s">
        <v>14</v>
      </c>
      <c r="F23">
        <v>99</v>
      </c>
      <c r="G23" t="s">
        <v>12</v>
      </c>
      <c r="H23">
        <v>55.92</v>
      </c>
      <c r="I23">
        <v>53.22</v>
      </c>
      <c r="K23" s="18">
        <v>75.010000000000005</v>
      </c>
      <c r="N23" s="18">
        <f>IFERROR(VLOOKUP(B23,AthListWomen[],1,FALSE),0)</f>
        <v>69913</v>
      </c>
      <c r="O23" s="18">
        <f t="shared" si="0"/>
        <v>21</v>
      </c>
    </row>
    <row r="24" spans="1:15" x14ac:dyDescent="0.25">
      <c r="A24">
        <v>22</v>
      </c>
      <c r="B24">
        <v>72126</v>
      </c>
      <c r="C24">
        <v>21</v>
      </c>
      <c r="D24" t="s">
        <v>114</v>
      </c>
      <c r="E24" t="s">
        <v>33</v>
      </c>
      <c r="F24">
        <v>99</v>
      </c>
      <c r="G24" t="s">
        <v>12</v>
      </c>
      <c r="H24">
        <v>55.74</v>
      </c>
      <c r="I24">
        <v>53.77</v>
      </c>
      <c r="K24" s="18">
        <v>78.59</v>
      </c>
      <c r="N24" s="18">
        <f>IFERROR(VLOOKUP(B24,AthListWomen[],1,FALSE),0)</f>
        <v>72126</v>
      </c>
      <c r="O24" s="18">
        <f t="shared" si="0"/>
        <v>22</v>
      </c>
    </row>
    <row r="25" spans="1:15" x14ac:dyDescent="0.25">
      <c r="A25">
        <v>23</v>
      </c>
      <c r="B25">
        <v>65467</v>
      </c>
      <c r="C25">
        <v>18</v>
      </c>
      <c r="D25" t="s">
        <v>126</v>
      </c>
      <c r="E25" t="s">
        <v>40</v>
      </c>
      <c r="F25">
        <v>0</v>
      </c>
      <c r="G25" t="s">
        <v>12</v>
      </c>
      <c r="H25">
        <v>55.35</v>
      </c>
      <c r="I25">
        <v>54.29</v>
      </c>
      <c r="K25" s="18">
        <v>79.849999999999994</v>
      </c>
      <c r="N25" s="18">
        <f>IFERROR(VLOOKUP(B25,AthListWomen[],1,FALSE),0)</f>
        <v>65467</v>
      </c>
      <c r="O25" s="18">
        <f t="shared" si="0"/>
        <v>23</v>
      </c>
    </row>
    <row r="26" spans="1:15" x14ac:dyDescent="0.25">
      <c r="A26">
        <v>24</v>
      </c>
      <c r="B26">
        <v>67228</v>
      </c>
      <c r="C26">
        <v>32</v>
      </c>
      <c r="D26" t="s">
        <v>127</v>
      </c>
      <c r="E26" t="s">
        <v>37</v>
      </c>
      <c r="F26">
        <v>0</v>
      </c>
      <c r="G26" t="s">
        <v>12</v>
      </c>
      <c r="H26">
        <v>56.26</v>
      </c>
      <c r="I26">
        <v>53.56</v>
      </c>
      <c r="K26" s="18">
        <v>81.59</v>
      </c>
      <c r="N26" s="18">
        <f>IFERROR(VLOOKUP(B26,AthListWomen[],1,FALSE),0)</f>
        <v>67228</v>
      </c>
      <c r="O26" s="18">
        <f t="shared" si="0"/>
        <v>24</v>
      </c>
    </row>
    <row r="27" spans="1:15" x14ac:dyDescent="0.25">
      <c r="A27">
        <v>25</v>
      </c>
      <c r="B27">
        <v>78054</v>
      </c>
      <c r="C27">
        <v>35</v>
      </c>
      <c r="D27" t="s">
        <v>158</v>
      </c>
      <c r="E27" t="s">
        <v>16</v>
      </c>
      <c r="F27">
        <v>99</v>
      </c>
      <c r="G27" t="s">
        <v>12</v>
      </c>
      <c r="H27">
        <v>56.53</v>
      </c>
      <c r="I27">
        <v>53.94</v>
      </c>
      <c r="K27" s="18">
        <v>87.87</v>
      </c>
      <c r="N27" s="18">
        <f>IFERROR(VLOOKUP(B27,AthListWomen[],1,FALSE),0)</f>
        <v>78054</v>
      </c>
      <c r="O27" s="18">
        <f t="shared" si="0"/>
        <v>25</v>
      </c>
    </row>
    <row r="28" spans="1:15" x14ac:dyDescent="0.25">
      <c r="A28">
        <v>26</v>
      </c>
      <c r="B28">
        <v>69967</v>
      </c>
      <c r="C28">
        <v>26</v>
      </c>
      <c r="D28" t="s">
        <v>123</v>
      </c>
      <c r="E28" t="s">
        <v>14</v>
      </c>
      <c r="F28">
        <v>99</v>
      </c>
      <c r="G28" t="s">
        <v>12</v>
      </c>
      <c r="H28">
        <v>56.32</v>
      </c>
      <c r="I28">
        <v>54.22</v>
      </c>
      <c r="K28" s="18">
        <v>88.55</v>
      </c>
      <c r="N28" s="18">
        <f>IFERROR(VLOOKUP(B28,AthListWomen[],1,FALSE),0)</f>
        <v>69967</v>
      </c>
      <c r="O28" s="18">
        <f t="shared" si="0"/>
        <v>26</v>
      </c>
    </row>
    <row r="29" spans="1:15" x14ac:dyDescent="0.25">
      <c r="A29">
        <v>27</v>
      </c>
      <c r="B29">
        <v>65043</v>
      </c>
      <c r="C29">
        <v>29</v>
      </c>
      <c r="D29" t="s">
        <v>130</v>
      </c>
      <c r="E29" t="s">
        <v>113</v>
      </c>
      <c r="F29">
        <v>99</v>
      </c>
      <c r="G29" t="s">
        <v>12</v>
      </c>
      <c r="H29">
        <v>55.68</v>
      </c>
      <c r="I29">
        <v>54.93</v>
      </c>
      <c r="K29" s="18">
        <v>89.22</v>
      </c>
      <c r="N29" s="18">
        <f>IFERROR(VLOOKUP(B29,AthListWomen[],1,FALSE),0)</f>
        <v>65043</v>
      </c>
      <c r="O29" s="18">
        <f t="shared" si="0"/>
        <v>27</v>
      </c>
    </row>
    <row r="30" spans="1:15" x14ac:dyDescent="0.25">
      <c r="A30">
        <v>28</v>
      </c>
      <c r="B30">
        <v>65243</v>
      </c>
      <c r="C30">
        <v>27</v>
      </c>
      <c r="D30" t="s">
        <v>124</v>
      </c>
      <c r="E30" t="s">
        <v>84</v>
      </c>
      <c r="F30">
        <v>0</v>
      </c>
      <c r="G30" t="s">
        <v>12</v>
      </c>
      <c r="H30">
        <v>55.64</v>
      </c>
      <c r="I30">
        <v>54.98</v>
      </c>
      <c r="K30" s="18">
        <v>89.32</v>
      </c>
      <c r="N30" s="18">
        <f>IFERROR(VLOOKUP(B30,AthListWomen[],1,FALSE),0)</f>
        <v>65243</v>
      </c>
      <c r="O30" s="18">
        <f t="shared" si="0"/>
        <v>28</v>
      </c>
    </row>
    <row r="31" spans="1:15" x14ac:dyDescent="0.25">
      <c r="A31">
        <v>29</v>
      </c>
      <c r="B31">
        <v>67578</v>
      </c>
      <c r="C31">
        <v>23</v>
      </c>
      <c r="D31" t="s">
        <v>120</v>
      </c>
      <c r="E31" t="s">
        <v>40</v>
      </c>
      <c r="F31">
        <v>99</v>
      </c>
      <c r="G31" t="s">
        <v>12</v>
      </c>
      <c r="H31">
        <v>56.22</v>
      </c>
      <c r="I31">
        <v>54.63</v>
      </c>
      <c r="K31" s="18">
        <v>91.54</v>
      </c>
      <c r="N31" s="18">
        <f>IFERROR(VLOOKUP(B31,AthListWomen[],1,FALSE),0)</f>
        <v>67578</v>
      </c>
      <c r="O31" s="18">
        <f t="shared" si="0"/>
        <v>29</v>
      </c>
    </row>
    <row r="32" spans="1:15" x14ac:dyDescent="0.25">
      <c r="A32">
        <v>30</v>
      </c>
      <c r="B32">
        <v>66910</v>
      </c>
      <c r="C32">
        <v>36</v>
      </c>
      <c r="D32" t="s">
        <v>136</v>
      </c>
      <c r="E32" t="s">
        <v>40</v>
      </c>
      <c r="F32">
        <v>0</v>
      </c>
      <c r="G32" t="s">
        <v>12</v>
      </c>
      <c r="H32">
        <v>58.57</v>
      </c>
      <c r="I32">
        <v>55.49</v>
      </c>
      <c r="K32" s="18">
        <v>122.57</v>
      </c>
      <c r="N32" s="18">
        <f>IFERROR(VLOOKUP(B32,AthListWomen[],1,FALSE),0)</f>
        <v>66910</v>
      </c>
      <c r="O32" s="18">
        <f t="shared" si="0"/>
        <v>30</v>
      </c>
    </row>
    <row r="33" spans="1:15" x14ac:dyDescent="0.25">
      <c r="A33">
        <v>31</v>
      </c>
      <c r="B33">
        <v>65072</v>
      </c>
      <c r="C33">
        <v>37</v>
      </c>
      <c r="D33" t="s">
        <v>138</v>
      </c>
      <c r="E33" t="s">
        <v>33</v>
      </c>
      <c r="F33">
        <v>0</v>
      </c>
      <c r="G33" t="s">
        <v>12</v>
      </c>
      <c r="H33">
        <v>58.1</v>
      </c>
      <c r="I33">
        <v>56.66</v>
      </c>
      <c r="K33" s="18">
        <v>129.34</v>
      </c>
      <c r="N33" s="18">
        <f>IFERROR(VLOOKUP(B33,AthListWomen[],1,FALSE),0)</f>
        <v>65072</v>
      </c>
      <c r="O33" s="18">
        <f t="shared" si="0"/>
        <v>31</v>
      </c>
    </row>
    <row r="34" spans="1:15" x14ac:dyDescent="0.25">
      <c r="A34">
        <v>32</v>
      </c>
      <c r="B34">
        <v>67107</v>
      </c>
      <c r="C34">
        <v>44</v>
      </c>
      <c r="D34" t="s">
        <v>160</v>
      </c>
      <c r="E34" t="s">
        <v>37</v>
      </c>
      <c r="F34">
        <v>0</v>
      </c>
      <c r="G34" t="s">
        <v>12</v>
      </c>
      <c r="H34">
        <v>59.34</v>
      </c>
      <c r="I34">
        <v>57.07</v>
      </c>
      <c r="K34" s="18">
        <v>145.29</v>
      </c>
      <c r="N34" s="18">
        <f>IFERROR(VLOOKUP(B34,AthListWomen[],1,FALSE),0)</f>
        <v>67107</v>
      </c>
      <c r="O34" s="18">
        <f t="shared" si="0"/>
        <v>32</v>
      </c>
    </row>
    <row r="35" spans="1:15" x14ac:dyDescent="0.25">
      <c r="A35">
        <v>33</v>
      </c>
      <c r="B35">
        <v>73438</v>
      </c>
      <c r="C35">
        <v>43</v>
      </c>
      <c r="D35" t="s">
        <v>143</v>
      </c>
      <c r="E35" t="s">
        <v>25</v>
      </c>
      <c r="F35">
        <v>99</v>
      </c>
      <c r="G35" t="s">
        <v>12</v>
      </c>
      <c r="H35">
        <v>58.68</v>
      </c>
      <c r="I35">
        <v>58</v>
      </c>
      <c r="K35" s="18">
        <v>147.9</v>
      </c>
      <c r="N35" s="18">
        <f>IFERROR(VLOOKUP(B35,AthListWomen[],1,FALSE),0)</f>
        <v>73438</v>
      </c>
      <c r="O35" s="18">
        <f t="shared" si="0"/>
        <v>33</v>
      </c>
    </row>
    <row r="36" spans="1:15" x14ac:dyDescent="0.25">
      <c r="A36">
        <v>34</v>
      </c>
      <c r="B36">
        <v>65927</v>
      </c>
      <c r="C36">
        <v>45</v>
      </c>
      <c r="D36" t="s">
        <v>610</v>
      </c>
      <c r="E36" t="s">
        <v>27</v>
      </c>
      <c r="F36">
        <v>99</v>
      </c>
      <c r="G36" t="s">
        <v>12</v>
      </c>
      <c r="H36">
        <v>59.9</v>
      </c>
      <c r="I36">
        <v>56.89</v>
      </c>
      <c r="K36" s="18">
        <v>148.96</v>
      </c>
      <c r="N36" s="18">
        <f>IFERROR(VLOOKUP(B36,AthListWomen[],1,FALSE),0)</f>
        <v>65927</v>
      </c>
      <c r="O36" s="18">
        <f t="shared" si="0"/>
        <v>34</v>
      </c>
    </row>
    <row r="37" spans="1:15" x14ac:dyDescent="0.25">
      <c r="A37">
        <v>35</v>
      </c>
      <c r="B37">
        <v>69771</v>
      </c>
      <c r="C37">
        <v>49</v>
      </c>
      <c r="D37" t="s">
        <v>149</v>
      </c>
      <c r="E37" t="s">
        <v>40</v>
      </c>
      <c r="F37">
        <v>0</v>
      </c>
      <c r="G37" t="s">
        <v>12</v>
      </c>
      <c r="H37">
        <v>59.43</v>
      </c>
      <c r="I37">
        <v>57.55</v>
      </c>
      <c r="K37" s="18">
        <v>150.80000000000001</v>
      </c>
      <c r="N37" s="18">
        <f>IFERROR(VLOOKUP(B37,AthListWomen[],1,FALSE),0)</f>
        <v>69771</v>
      </c>
      <c r="O37" s="18">
        <f t="shared" si="0"/>
        <v>35</v>
      </c>
    </row>
    <row r="38" spans="1:15" x14ac:dyDescent="0.25">
      <c r="A38">
        <v>36</v>
      </c>
      <c r="B38">
        <v>65533</v>
      </c>
      <c r="C38">
        <v>39</v>
      </c>
      <c r="D38" t="s">
        <v>133</v>
      </c>
      <c r="E38" t="s">
        <v>14</v>
      </c>
      <c r="F38">
        <v>99</v>
      </c>
      <c r="G38" t="s">
        <v>12</v>
      </c>
      <c r="H38">
        <v>59.72</v>
      </c>
      <c r="I38">
        <v>57.31</v>
      </c>
      <c r="K38" s="18">
        <v>151.28</v>
      </c>
      <c r="N38" s="18">
        <f>IFERROR(VLOOKUP(B38,AthListWomen[],1,FALSE),0)</f>
        <v>65533</v>
      </c>
      <c r="O38" s="18">
        <f t="shared" si="0"/>
        <v>36</v>
      </c>
    </row>
    <row r="39" spans="1:15" x14ac:dyDescent="0.25">
      <c r="A39">
        <v>37</v>
      </c>
      <c r="B39">
        <v>70993</v>
      </c>
      <c r="C39">
        <v>41</v>
      </c>
      <c r="D39" t="s">
        <v>141</v>
      </c>
      <c r="E39" t="s">
        <v>40</v>
      </c>
      <c r="F39">
        <v>0</v>
      </c>
      <c r="G39" t="s">
        <v>12</v>
      </c>
      <c r="H39">
        <v>59.89</v>
      </c>
      <c r="I39">
        <v>58.22</v>
      </c>
      <c r="K39" s="18">
        <v>161.72</v>
      </c>
      <c r="N39" s="18">
        <f>IFERROR(VLOOKUP(B39,AthListWomen[],1,FALSE),0)</f>
        <v>70993</v>
      </c>
      <c r="O39" s="18">
        <f t="shared" si="0"/>
        <v>37</v>
      </c>
    </row>
    <row r="40" spans="1:15" x14ac:dyDescent="0.25">
      <c r="A40">
        <v>38</v>
      </c>
      <c r="B40">
        <v>70406</v>
      </c>
      <c r="C40">
        <v>46</v>
      </c>
      <c r="D40" t="s">
        <v>146</v>
      </c>
      <c r="E40" t="s">
        <v>33</v>
      </c>
      <c r="F40">
        <v>99</v>
      </c>
      <c r="G40" t="s">
        <v>12</v>
      </c>
      <c r="H40" s="1">
        <v>7.1203703703703707E-4</v>
      </c>
      <c r="I40">
        <v>59.81</v>
      </c>
      <c r="K40" s="18">
        <v>192.85</v>
      </c>
      <c r="N40" s="18">
        <f>IFERROR(VLOOKUP(B40,AthListWomen[],1,FALSE),0)</f>
        <v>70406</v>
      </c>
      <c r="O40" s="18">
        <f t="shared" si="0"/>
        <v>38</v>
      </c>
    </row>
    <row r="41" spans="1:15" x14ac:dyDescent="0.25">
      <c r="A41">
        <v>39</v>
      </c>
      <c r="B41">
        <v>74210</v>
      </c>
      <c r="C41">
        <v>48</v>
      </c>
      <c r="D41" t="s">
        <v>154</v>
      </c>
      <c r="E41" t="s">
        <v>40</v>
      </c>
      <c r="F41">
        <v>0</v>
      </c>
      <c r="G41" t="s">
        <v>12</v>
      </c>
      <c r="H41">
        <v>56.95</v>
      </c>
      <c r="I41" s="1">
        <v>7.5335648148148148E-4</v>
      </c>
      <c r="K41" s="18">
        <v>199.71</v>
      </c>
      <c r="N41" s="18">
        <f>IFERROR(VLOOKUP(B41,AthListWomen[],1,FALSE),0)</f>
        <v>74210</v>
      </c>
      <c r="O41" s="18">
        <f t="shared" si="0"/>
        <v>39</v>
      </c>
    </row>
    <row r="42" spans="1:15" x14ac:dyDescent="0.25">
      <c r="A42">
        <v>40</v>
      </c>
      <c r="B42">
        <v>66984</v>
      </c>
      <c r="C42">
        <v>40</v>
      </c>
      <c r="D42" t="s">
        <v>139</v>
      </c>
      <c r="E42" t="s">
        <v>33</v>
      </c>
      <c r="F42">
        <v>0</v>
      </c>
      <c r="G42" t="s">
        <v>12</v>
      </c>
      <c r="H42" s="1">
        <v>7.1979166666666665E-4</v>
      </c>
      <c r="I42" s="1">
        <v>7.0439814814814811E-4</v>
      </c>
      <c r="K42" s="18">
        <v>209.48</v>
      </c>
      <c r="N42" s="18">
        <f>IFERROR(VLOOKUP(B42,AthListWomen[],1,FALSE),0)</f>
        <v>66984</v>
      </c>
      <c r="O42" s="18">
        <f t="shared" si="0"/>
        <v>40</v>
      </c>
    </row>
    <row r="43" spans="1:15" x14ac:dyDescent="0.25">
      <c r="A43">
        <v>41</v>
      </c>
      <c r="B43">
        <v>67207</v>
      </c>
      <c r="C43">
        <v>50</v>
      </c>
      <c r="D43" t="s">
        <v>150</v>
      </c>
      <c r="E43" t="s">
        <v>37</v>
      </c>
      <c r="F43">
        <v>0</v>
      </c>
      <c r="G43" t="s">
        <v>12</v>
      </c>
      <c r="H43" s="1">
        <v>7.2824074074074067E-4</v>
      </c>
      <c r="I43" s="1">
        <v>7.0949074074074068E-4</v>
      </c>
      <c r="K43" s="18">
        <v>220.79</v>
      </c>
      <c r="N43" s="18">
        <f>IFERROR(VLOOKUP(B43,AthListWomen[],1,FALSE),0)</f>
        <v>67207</v>
      </c>
      <c r="O43" s="18">
        <f t="shared" si="0"/>
        <v>41</v>
      </c>
    </row>
    <row r="44" spans="1:15" x14ac:dyDescent="0.25">
      <c r="A44">
        <v>999</v>
      </c>
      <c r="B44">
        <v>65947</v>
      </c>
      <c r="C44">
        <v>20</v>
      </c>
      <c r="D44" t="s">
        <v>118</v>
      </c>
      <c r="E44" t="s">
        <v>22</v>
      </c>
      <c r="F44">
        <v>99</v>
      </c>
      <c r="G44" t="s">
        <v>12</v>
      </c>
      <c r="H44" t="s">
        <v>67</v>
      </c>
      <c r="I44" t="s">
        <v>67</v>
      </c>
      <c r="K44" s="18">
        <v>0</v>
      </c>
      <c r="N44" s="18">
        <f>IFERROR(VLOOKUP(B44,AthListWomen[],1,FALSE),0)</f>
        <v>65947</v>
      </c>
      <c r="O44" s="18">
        <f t="shared" si="0"/>
        <v>0</v>
      </c>
    </row>
    <row r="45" spans="1:15" x14ac:dyDescent="0.25">
      <c r="A45">
        <v>999</v>
      </c>
      <c r="B45">
        <v>65855</v>
      </c>
      <c r="C45">
        <v>31</v>
      </c>
      <c r="D45" t="s">
        <v>152</v>
      </c>
      <c r="E45" t="s">
        <v>22</v>
      </c>
      <c r="F45">
        <v>99</v>
      </c>
      <c r="G45" t="s">
        <v>12</v>
      </c>
      <c r="H45" t="s">
        <v>67</v>
      </c>
      <c r="I45" t="s">
        <v>67</v>
      </c>
      <c r="K45" s="18">
        <v>0</v>
      </c>
      <c r="N45" s="18">
        <f>IFERROR(VLOOKUP(B45,AthListWomen[],1,FALSE),0)</f>
        <v>65855</v>
      </c>
      <c r="O45" s="18">
        <f t="shared" si="0"/>
        <v>0</v>
      </c>
    </row>
    <row r="46" spans="1:15" x14ac:dyDescent="0.25">
      <c r="A46">
        <v>999</v>
      </c>
      <c r="B46">
        <v>65210</v>
      </c>
      <c r="C46">
        <v>11</v>
      </c>
      <c r="D46" t="s">
        <v>107</v>
      </c>
      <c r="E46" t="s">
        <v>14</v>
      </c>
      <c r="F46">
        <v>99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IFERROR(VLOOKUP(B46,AthListWomen[],1,FALSE),0)</f>
        <v>65210</v>
      </c>
      <c r="O46" s="18">
        <f t="shared" si="0"/>
        <v>0</v>
      </c>
    </row>
    <row r="47" spans="1:15" x14ac:dyDescent="0.25">
      <c r="A47">
        <v>999</v>
      </c>
      <c r="B47">
        <v>65336</v>
      </c>
      <c r="C47">
        <v>33</v>
      </c>
      <c r="D47" t="s">
        <v>140</v>
      </c>
      <c r="E47" t="s">
        <v>113</v>
      </c>
      <c r="F47">
        <v>99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IFERROR(VLOOKUP(B47,AthListWomen[],1,FALSE),0)</f>
        <v>65336</v>
      </c>
      <c r="O47" s="18">
        <f t="shared" si="0"/>
        <v>0</v>
      </c>
    </row>
    <row r="48" spans="1:15" x14ac:dyDescent="0.25">
      <c r="A48">
        <v>999</v>
      </c>
      <c r="B48">
        <v>66954</v>
      </c>
      <c r="C48">
        <v>34</v>
      </c>
      <c r="D48" t="s">
        <v>134</v>
      </c>
      <c r="E48" t="s">
        <v>16</v>
      </c>
      <c r="F48">
        <v>0</v>
      </c>
      <c r="G48" t="s">
        <v>12</v>
      </c>
      <c r="H48" t="s">
        <v>66</v>
      </c>
      <c r="I48" t="s">
        <v>67</v>
      </c>
      <c r="K48" s="18">
        <v>0</v>
      </c>
      <c r="N48" s="18">
        <f>IFERROR(VLOOKUP(B48,AthListWomen[],1,FALSE),0)</f>
        <v>66954</v>
      </c>
      <c r="O48" s="18">
        <f t="shared" si="0"/>
        <v>0</v>
      </c>
    </row>
    <row r="49" spans="1:15" x14ac:dyDescent="0.25">
      <c r="A49">
        <v>999</v>
      </c>
      <c r="B49">
        <v>65077</v>
      </c>
      <c r="C49">
        <v>38</v>
      </c>
      <c r="D49" t="s">
        <v>128</v>
      </c>
      <c r="E49" t="s">
        <v>129</v>
      </c>
      <c r="F49">
        <v>99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IFERROR(VLOOKUP(B49,AthListWomen[],1,FALSE),0)</f>
        <v>65077</v>
      </c>
      <c r="O49" s="18">
        <f t="shared" si="0"/>
        <v>0</v>
      </c>
    </row>
    <row r="50" spans="1:15" x14ac:dyDescent="0.25">
      <c r="A50">
        <v>999</v>
      </c>
      <c r="B50">
        <v>72124</v>
      </c>
      <c r="C50">
        <v>42</v>
      </c>
      <c r="D50" t="s">
        <v>159</v>
      </c>
      <c r="E50" t="s">
        <v>33</v>
      </c>
      <c r="F50">
        <v>99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IFERROR(VLOOKUP(B50,AthListWomen[],1,FALSE),0)</f>
        <v>72124</v>
      </c>
      <c r="O50" s="18">
        <f t="shared" si="0"/>
        <v>0</v>
      </c>
    </row>
    <row r="51" spans="1:15" x14ac:dyDescent="0.25">
      <c r="A51">
        <v>999</v>
      </c>
      <c r="B51">
        <v>69326</v>
      </c>
      <c r="C51">
        <v>51</v>
      </c>
      <c r="D51" t="s">
        <v>151</v>
      </c>
      <c r="E51" t="s">
        <v>129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IFERROR(VLOOKUP(B51,AthListWomen[],1,FALSE),0)</f>
        <v>69326</v>
      </c>
      <c r="O51" s="18">
        <f t="shared" si="0"/>
        <v>0</v>
      </c>
    </row>
    <row r="52" spans="1:15" x14ac:dyDescent="0.25">
      <c r="A52">
        <v>999</v>
      </c>
      <c r="B52">
        <v>70236</v>
      </c>
      <c r="C52">
        <v>17</v>
      </c>
      <c r="D52" t="s">
        <v>157</v>
      </c>
      <c r="E52" t="s">
        <v>16</v>
      </c>
      <c r="F52">
        <v>0</v>
      </c>
      <c r="G52" t="s">
        <v>12</v>
      </c>
      <c r="H52">
        <v>55.26</v>
      </c>
      <c r="I52" t="s">
        <v>66</v>
      </c>
      <c r="K52" s="18">
        <v>0</v>
      </c>
      <c r="N52" s="18">
        <f>IFERROR(VLOOKUP(B52,AthListWomen[],1,FALSE),0)</f>
        <v>70236</v>
      </c>
      <c r="O52" s="18">
        <f t="shared" si="0"/>
        <v>0</v>
      </c>
    </row>
    <row r="53" spans="1:15" x14ac:dyDescent="0.25">
      <c r="A53" s="18">
        <v>999</v>
      </c>
      <c r="B53" s="18">
        <v>66009</v>
      </c>
      <c r="C53" s="18">
        <v>47</v>
      </c>
      <c r="D53" s="18" t="s">
        <v>614</v>
      </c>
      <c r="E53" s="18" t="s">
        <v>22</v>
      </c>
      <c r="F53" s="18">
        <v>99</v>
      </c>
      <c r="G53" s="18" t="s">
        <v>12</v>
      </c>
      <c r="H53" s="18">
        <v>61.3</v>
      </c>
      <c r="I53" s="18" t="s">
        <v>66</v>
      </c>
      <c r="J53" s="18"/>
      <c r="K53" s="18">
        <v>0</v>
      </c>
      <c r="N53" s="18">
        <f>IFERROR(VLOOKUP(#REF!,AthListWomen[],1,FALSE),0)</f>
        <v>0</v>
      </c>
      <c r="O53" s="18">
        <f>IF(N53&gt;0,IF(#REF!&gt;0,IF(#REF!&lt;999,IF(#REF!=A52,IF(N52&gt;0,O52,O52+1),IF(A52=A51,O52+2,O52+1)),0),O52),O52)</f>
        <v>0</v>
      </c>
    </row>
    <row r="54" spans="1:15" x14ac:dyDescent="0.25">
      <c r="N54" s="18">
        <f>IFERROR(VLOOKUP(#REF!,AthListWomen[],1,FALSE),0)</f>
        <v>0</v>
      </c>
      <c r="O54" s="18">
        <f>IF(N54&gt;0,IF(#REF!&gt;0,IF(#REF!&lt;999,IF(#REF!=#REF!,IF(N53&gt;0,O53,O53+1),IF(#REF!=A52,O53+2,O53+1)),0),O53),O53)</f>
        <v>0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IF(N55&gt;0,IF(#REF!&gt;0,IF(#REF!&lt;999,IF(#REF!=#REF!,IF(N54&gt;0,O54,O54+1),IF(#REF!=#REF!,O54+2,O54+1)),0),O54),O54)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D12" sqref="D12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0.5703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67237</v>
      </c>
      <c r="C3">
        <v>1</v>
      </c>
      <c r="D3" t="s">
        <v>91</v>
      </c>
      <c r="E3" t="s">
        <v>16</v>
      </c>
      <c r="F3">
        <v>99</v>
      </c>
      <c r="G3" t="s">
        <v>12</v>
      </c>
      <c r="H3">
        <v>40.03</v>
      </c>
      <c r="I3">
        <v>40.51</v>
      </c>
      <c r="K3" s="18">
        <v>0</v>
      </c>
      <c r="N3" s="18">
        <f>IFERROR(VLOOKUP(B3,AthListMen[],1,FALSE),0)</f>
        <v>67237</v>
      </c>
      <c r="O3" s="18">
        <f t="shared" ref="O3:O53" si="0">IF(N3&gt;0,IF(A3&gt;0,IF(A3&lt;999,IF(A3=A2,IF(N2&gt;0,O2,O2+1),IF(A2=A1,O2+2,O2+1)),0),O2),O2)</f>
        <v>1</v>
      </c>
    </row>
    <row r="4" spans="1:15" x14ac:dyDescent="0.25">
      <c r="A4">
        <v>2</v>
      </c>
      <c r="B4">
        <v>67003</v>
      </c>
      <c r="C4">
        <v>5</v>
      </c>
      <c r="D4" t="s">
        <v>65</v>
      </c>
      <c r="E4" t="s">
        <v>16</v>
      </c>
      <c r="F4">
        <v>99</v>
      </c>
      <c r="G4" t="s">
        <v>12</v>
      </c>
      <c r="H4">
        <v>40.85</v>
      </c>
      <c r="I4">
        <v>40.67</v>
      </c>
      <c r="K4" s="18">
        <v>8.76</v>
      </c>
      <c r="N4" s="18">
        <f>IFERROR(VLOOKUP(B4,AthListMen[],1,FALSE),0)</f>
        <v>67003</v>
      </c>
      <c r="O4" s="18">
        <f t="shared" si="0"/>
        <v>2</v>
      </c>
    </row>
    <row r="5" spans="1:15" x14ac:dyDescent="0.25">
      <c r="A5">
        <v>3</v>
      </c>
      <c r="B5">
        <v>65010</v>
      </c>
      <c r="C5">
        <v>7</v>
      </c>
      <c r="D5" t="s">
        <v>17</v>
      </c>
      <c r="E5" t="s">
        <v>14</v>
      </c>
      <c r="F5">
        <v>99</v>
      </c>
      <c r="G5" t="s">
        <v>12</v>
      </c>
      <c r="H5">
        <v>41</v>
      </c>
      <c r="I5">
        <v>41.34</v>
      </c>
      <c r="K5" s="18">
        <v>16.09</v>
      </c>
      <c r="N5" s="18">
        <f>IFERROR(VLOOKUP(B5,AthListMen[],1,FALSE),0)</f>
        <v>65010</v>
      </c>
      <c r="O5" s="18">
        <f t="shared" si="0"/>
        <v>3</v>
      </c>
    </row>
    <row r="6" spans="1:15" x14ac:dyDescent="0.25">
      <c r="A6">
        <v>4</v>
      </c>
      <c r="B6">
        <v>65068</v>
      </c>
      <c r="C6">
        <v>4</v>
      </c>
      <c r="D6" t="s">
        <v>606</v>
      </c>
      <c r="E6" t="s">
        <v>40</v>
      </c>
      <c r="F6">
        <v>99</v>
      </c>
      <c r="G6" t="s">
        <v>12</v>
      </c>
      <c r="H6">
        <v>41.45</v>
      </c>
      <c r="I6">
        <v>41.94</v>
      </c>
      <c r="K6" s="18">
        <v>25.48</v>
      </c>
      <c r="N6" s="18">
        <f>IFERROR(VLOOKUP(B6,AthListMen[],1,FALSE),0)</f>
        <v>65068</v>
      </c>
      <c r="O6" s="18">
        <f t="shared" si="0"/>
        <v>4</v>
      </c>
    </row>
    <row r="7" spans="1:15" x14ac:dyDescent="0.25">
      <c r="A7">
        <v>5</v>
      </c>
      <c r="B7">
        <v>65007</v>
      </c>
      <c r="C7">
        <v>12</v>
      </c>
      <c r="D7" t="s">
        <v>41</v>
      </c>
      <c r="E7" t="s">
        <v>25</v>
      </c>
      <c r="F7">
        <v>0</v>
      </c>
      <c r="G7" t="s">
        <v>12</v>
      </c>
      <c r="H7">
        <v>42.38</v>
      </c>
      <c r="I7">
        <v>41.94</v>
      </c>
      <c r="K7" s="18">
        <v>33.79</v>
      </c>
      <c r="N7" s="18">
        <f>IFERROR(VLOOKUP(B7,AthListMen[],1,FALSE),0)</f>
        <v>65007</v>
      </c>
      <c r="O7" s="18">
        <f t="shared" si="0"/>
        <v>5</v>
      </c>
    </row>
    <row r="8" spans="1:15" x14ac:dyDescent="0.25">
      <c r="A8">
        <v>6</v>
      </c>
      <c r="B8">
        <v>67127</v>
      </c>
      <c r="C8">
        <v>8</v>
      </c>
      <c r="D8" t="s">
        <v>73</v>
      </c>
      <c r="E8" t="s">
        <v>40</v>
      </c>
      <c r="F8">
        <v>0</v>
      </c>
      <c r="G8" t="s">
        <v>12</v>
      </c>
      <c r="H8">
        <v>43.36</v>
      </c>
      <c r="I8">
        <v>42.68</v>
      </c>
      <c r="K8" s="18">
        <v>49.17</v>
      </c>
      <c r="N8" s="18">
        <f>IFERROR(VLOOKUP(B8,AthListMen[],1,FALSE),0)</f>
        <v>67127</v>
      </c>
      <c r="O8" s="18">
        <f t="shared" si="0"/>
        <v>6</v>
      </c>
    </row>
    <row r="9" spans="1:15" x14ac:dyDescent="0.25">
      <c r="A9">
        <v>7</v>
      </c>
      <c r="B9">
        <v>65464</v>
      </c>
      <c r="C9">
        <v>11</v>
      </c>
      <c r="D9" t="s">
        <v>19</v>
      </c>
      <c r="E9" t="s">
        <v>11</v>
      </c>
      <c r="F9">
        <v>99</v>
      </c>
      <c r="G9" t="s">
        <v>12</v>
      </c>
      <c r="H9">
        <v>43.22</v>
      </c>
      <c r="I9">
        <v>42.9</v>
      </c>
      <c r="K9" s="18">
        <v>49.88</v>
      </c>
      <c r="N9" s="18">
        <f>IFERROR(VLOOKUP(B9,AthListMen[],1,FALSE),0)</f>
        <v>65464</v>
      </c>
      <c r="O9" s="18">
        <f t="shared" si="0"/>
        <v>7</v>
      </c>
    </row>
    <row r="10" spans="1:15" x14ac:dyDescent="0.25">
      <c r="A10">
        <v>8</v>
      </c>
      <c r="B10">
        <v>65187</v>
      </c>
      <c r="C10">
        <v>3</v>
      </c>
      <c r="D10" t="s">
        <v>70</v>
      </c>
      <c r="E10" t="s">
        <v>25</v>
      </c>
      <c r="F10">
        <v>99</v>
      </c>
      <c r="G10" t="s">
        <v>12</v>
      </c>
      <c r="H10">
        <v>43.74</v>
      </c>
      <c r="I10">
        <v>42.42</v>
      </c>
      <c r="K10" s="18">
        <v>50.24</v>
      </c>
      <c r="N10" s="18">
        <f>IFERROR(VLOOKUP(B10,AthListMen[],1,FALSE),0)</f>
        <v>65187</v>
      </c>
      <c r="O10" s="18">
        <f t="shared" si="0"/>
        <v>8</v>
      </c>
    </row>
    <row r="11" spans="1:15" x14ac:dyDescent="0.25">
      <c r="A11">
        <v>9</v>
      </c>
      <c r="B11">
        <v>65452</v>
      </c>
      <c r="C11">
        <v>27</v>
      </c>
      <c r="D11" t="s">
        <v>78</v>
      </c>
      <c r="E11" t="s">
        <v>25</v>
      </c>
      <c r="F11">
        <v>0</v>
      </c>
      <c r="G11" t="s">
        <v>12</v>
      </c>
      <c r="H11">
        <v>43.15</v>
      </c>
      <c r="I11">
        <v>43.04</v>
      </c>
      <c r="K11" s="18">
        <v>50.51</v>
      </c>
      <c r="N11" s="18">
        <f>IFERROR(VLOOKUP(B11,AthListMen[],1,FALSE),0)</f>
        <v>65452</v>
      </c>
      <c r="O11" s="18">
        <f t="shared" si="0"/>
        <v>9</v>
      </c>
    </row>
    <row r="12" spans="1:15" x14ac:dyDescent="0.25">
      <c r="A12">
        <v>10</v>
      </c>
      <c r="B12">
        <v>65053</v>
      </c>
      <c r="C12">
        <v>39</v>
      </c>
      <c r="D12" t="s">
        <v>613</v>
      </c>
      <c r="E12" t="s">
        <v>25</v>
      </c>
      <c r="F12">
        <v>0</v>
      </c>
      <c r="G12" t="s">
        <v>12</v>
      </c>
      <c r="H12">
        <v>43.9</v>
      </c>
      <c r="I12">
        <v>42.42</v>
      </c>
      <c r="K12" s="18">
        <v>51.67</v>
      </c>
      <c r="N12" s="18">
        <f>IFERROR(VLOOKUP(B12,AthListMen[],1,FALSE),0)</f>
        <v>65053</v>
      </c>
      <c r="O12" s="18">
        <f t="shared" si="0"/>
        <v>10</v>
      </c>
    </row>
    <row r="13" spans="1:15" x14ac:dyDescent="0.25">
      <c r="A13">
        <v>11</v>
      </c>
      <c r="B13">
        <v>71926</v>
      </c>
      <c r="C13">
        <v>23</v>
      </c>
      <c r="D13" t="s">
        <v>15</v>
      </c>
      <c r="E13" t="s">
        <v>16</v>
      </c>
      <c r="F13">
        <v>99</v>
      </c>
      <c r="G13" t="s">
        <v>12</v>
      </c>
      <c r="H13">
        <v>43.55</v>
      </c>
      <c r="I13">
        <v>43.4</v>
      </c>
      <c r="K13" s="18">
        <v>57.3</v>
      </c>
      <c r="N13" s="18">
        <f>IFERROR(VLOOKUP(B13,AthListMen[],1,FALSE),0)</f>
        <v>71926</v>
      </c>
      <c r="O13" s="18">
        <f t="shared" si="0"/>
        <v>11</v>
      </c>
    </row>
    <row r="14" spans="1:15" x14ac:dyDescent="0.25">
      <c r="A14">
        <v>12</v>
      </c>
      <c r="B14">
        <v>65106</v>
      </c>
      <c r="C14">
        <v>14</v>
      </c>
      <c r="D14" t="s">
        <v>18</v>
      </c>
      <c r="E14" t="s">
        <v>16</v>
      </c>
      <c r="F14">
        <v>99</v>
      </c>
      <c r="G14" t="s">
        <v>12</v>
      </c>
      <c r="H14">
        <v>43.6</v>
      </c>
      <c r="I14">
        <v>43.56</v>
      </c>
      <c r="K14" s="18">
        <v>59.18</v>
      </c>
      <c r="N14" s="18">
        <f>IFERROR(VLOOKUP(B14,AthListMen[],1,FALSE),0)</f>
        <v>65106</v>
      </c>
      <c r="O14" s="18">
        <f t="shared" si="0"/>
        <v>12</v>
      </c>
    </row>
    <row r="15" spans="1:15" x14ac:dyDescent="0.25">
      <c r="A15">
        <v>13</v>
      </c>
      <c r="B15">
        <v>65169</v>
      </c>
      <c r="C15">
        <v>6</v>
      </c>
      <c r="D15" t="s">
        <v>31</v>
      </c>
      <c r="E15" t="s">
        <v>25</v>
      </c>
      <c r="F15">
        <v>99</v>
      </c>
      <c r="G15" t="s">
        <v>12</v>
      </c>
      <c r="H15">
        <v>46.71</v>
      </c>
      <c r="I15">
        <v>40.659999999999997</v>
      </c>
      <c r="K15" s="18">
        <v>61.06</v>
      </c>
      <c r="N15" s="18">
        <f>IFERROR(VLOOKUP(B15,AthListMen[],1,FALSE),0)</f>
        <v>65169</v>
      </c>
      <c r="O15" s="18">
        <f t="shared" si="0"/>
        <v>13</v>
      </c>
    </row>
    <row r="16" spans="1:15" x14ac:dyDescent="0.25">
      <c r="A16">
        <v>14</v>
      </c>
      <c r="B16">
        <v>65024</v>
      </c>
      <c r="C16">
        <v>32</v>
      </c>
      <c r="D16" t="s">
        <v>32</v>
      </c>
      <c r="E16" t="s">
        <v>33</v>
      </c>
      <c r="F16">
        <v>0</v>
      </c>
      <c r="G16" t="s">
        <v>12</v>
      </c>
      <c r="H16">
        <v>44.97</v>
      </c>
      <c r="I16">
        <v>44.04</v>
      </c>
      <c r="K16" s="18">
        <v>75.72</v>
      </c>
      <c r="N16" s="18">
        <f>IFERROR(VLOOKUP(B16,AthListMen[],1,FALSE),0)</f>
        <v>65024</v>
      </c>
      <c r="O16" s="18">
        <f t="shared" si="0"/>
        <v>14</v>
      </c>
    </row>
    <row r="17" spans="1:15" x14ac:dyDescent="0.25">
      <c r="A17">
        <v>15</v>
      </c>
      <c r="B17">
        <v>65052</v>
      </c>
      <c r="C17">
        <v>24</v>
      </c>
      <c r="D17" t="s">
        <v>79</v>
      </c>
      <c r="E17" t="s">
        <v>25</v>
      </c>
      <c r="F17">
        <v>99</v>
      </c>
      <c r="G17" t="s">
        <v>12</v>
      </c>
      <c r="H17">
        <v>45.14</v>
      </c>
      <c r="I17">
        <v>44.31</v>
      </c>
      <c r="K17" s="18">
        <v>79.650000000000006</v>
      </c>
      <c r="N17" s="18">
        <f>IFERROR(VLOOKUP(B17,AthListMen[],1,FALSE),0)</f>
        <v>65052</v>
      </c>
      <c r="O17" s="18">
        <f t="shared" si="0"/>
        <v>15</v>
      </c>
    </row>
    <row r="18" spans="1:15" x14ac:dyDescent="0.25">
      <c r="A18">
        <v>16</v>
      </c>
      <c r="B18">
        <v>67122</v>
      </c>
      <c r="C18">
        <v>17</v>
      </c>
      <c r="D18" t="s">
        <v>39</v>
      </c>
      <c r="E18" t="s">
        <v>40</v>
      </c>
      <c r="F18">
        <v>99</v>
      </c>
      <c r="G18" t="s">
        <v>12</v>
      </c>
      <c r="H18">
        <v>44.81</v>
      </c>
      <c r="I18">
        <v>44.93</v>
      </c>
      <c r="K18" s="18">
        <v>82.24</v>
      </c>
      <c r="N18" s="18">
        <f>IFERROR(VLOOKUP(B18,AthListMen[],1,FALSE),0)</f>
        <v>67122</v>
      </c>
      <c r="O18" s="18">
        <f t="shared" si="0"/>
        <v>16</v>
      </c>
    </row>
    <row r="19" spans="1:15" x14ac:dyDescent="0.25">
      <c r="A19">
        <v>17</v>
      </c>
      <c r="B19">
        <v>67399</v>
      </c>
      <c r="C19">
        <v>28</v>
      </c>
      <c r="D19" t="s">
        <v>50</v>
      </c>
      <c r="E19" t="s">
        <v>22</v>
      </c>
      <c r="F19">
        <v>0</v>
      </c>
      <c r="G19" t="s">
        <v>12</v>
      </c>
      <c r="H19">
        <v>45.51</v>
      </c>
      <c r="I19">
        <v>44.34</v>
      </c>
      <c r="K19" s="18">
        <v>83.23</v>
      </c>
      <c r="N19" s="18">
        <f>IFERROR(VLOOKUP(B19,AthListMen[],1,FALSE),0)</f>
        <v>67399</v>
      </c>
      <c r="O19" s="18">
        <f t="shared" si="0"/>
        <v>17</v>
      </c>
    </row>
    <row r="20" spans="1:15" x14ac:dyDescent="0.25">
      <c r="A20">
        <v>18</v>
      </c>
      <c r="B20">
        <v>69411</v>
      </c>
      <c r="C20">
        <v>31</v>
      </c>
      <c r="D20" t="s">
        <v>38</v>
      </c>
      <c r="E20" t="s">
        <v>14</v>
      </c>
      <c r="F20">
        <v>0</v>
      </c>
      <c r="G20" t="s">
        <v>12</v>
      </c>
      <c r="H20">
        <v>45.89</v>
      </c>
      <c r="I20">
        <v>44.08</v>
      </c>
      <c r="K20" s="18">
        <v>84.3</v>
      </c>
      <c r="N20" s="18">
        <f>IFERROR(VLOOKUP(B20,AthListMen[],1,FALSE),0)</f>
        <v>69411</v>
      </c>
      <c r="O20" s="18">
        <f t="shared" si="0"/>
        <v>18</v>
      </c>
    </row>
    <row r="21" spans="1:15" x14ac:dyDescent="0.25">
      <c r="A21">
        <v>19</v>
      </c>
      <c r="B21">
        <v>65339</v>
      </c>
      <c r="C21">
        <v>22</v>
      </c>
      <c r="D21" t="s">
        <v>13</v>
      </c>
      <c r="E21" t="s">
        <v>14</v>
      </c>
      <c r="F21">
        <v>0</v>
      </c>
      <c r="G21" t="s">
        <v>12</v>
      </c>
      <c r="H21">
        <v>44.62</v>
      </c>
      <c r="I21">
        <v>45.5</v>
      </c>
      <c r="K21" s="18">
        <v>85.64</v>
      </c>
      <c r="N21" s="18">
        <f>IFERROR(VLOOKUP(B21,AthListMen[],1,FALSE),0)</f>
        <v>65339</v>
      </c>
      <c r="O21" s="18">
        <f t="shared" si="0"/>
        <v>19</v>
      </c>
    </row>
    <row r="22" spans="1:15" x14ac:dyDescent="0.25">
      <c r="A22">
        <v>20</v>
      </c>
      <c r="B22">
        <v>67171</v>
      </c>
      <c r="C22">
        <v>30</v>
      </c>
      <c r="D22" t="s">
        <v>36</v>
      </c>
      <c r="E22" t="s">
        <v>37</v>
      </c>
      <c r="F22">
        <v>0</v>
      </c>
      <c r="G22" t="s">
        <v>12</v>
      </c>
      <c r="H22">
        <v>45.81</v>
      </c>
      <c r="I22">
        <v>44.68</v>
      </c>
      <c r="K22" s="18">
        <v>88.95</v>
      </c>
      <c r="N22" s="18">
        <f>IFERROR(VLOOKUP(B22,AthListMen[],1,FALSE),0)</f>
        <v>67171</v>
      </c>
      <c r="O22" s="18">
        <f t="shared" si="0"/>
        <v>20</v>
      </c>
    </row>
    <row r="23" spans="1:15" x14ac:dyDescent="0.25">
      <c r="A23">
        <v>20</v>
      </c>
      <c r="B23">
        <v>65835</v>
      </c>
      <c r="C23">
        <v>20</v>
      </c>
      <c r="D23" t="s">
        <v>34</v>
      </c>
      <c r="E23" t="s">
        <v>27</v>
      </c>
      <c r="F23">
        <v>0</v>
      </c>
      <c r="G23" t="s">
        <v>12</v>
      </c>
      <c r="H23">
        <v>44.97</v>
      </c>
      <c r="I23">
        <v>45.52</v>
      </c>
      <c r="K23" s="18">
        <v>88.95</v>
      </c>
      <c r="N23" s="18">
        <f>IFERROR(VLOOKUP(B23,AthListMen[],1,FALSE),0)</f>
        <v>65835</v>
      </c>
      <c r="O23" s="18">
        <f t="shared" si="0"/>
        <v>20</v>
      </c>
    </row>
    <row r="24" spans="1:15" x14ac:dyDescent="0.25">
      <c r="A24">
        <v>22</v>
      </c>
      <c r="B24">
        <v>66978</v>
      </c>
      <c r="C24">
        <v>29</v>
      </c>
      <c r="D24" t="s">
        <v>23</v>
      </c>
      <c r="E24" t="s">
        <v>16</v>
      </c>
      <c r="F24">
        <v>99</v>
      </c>
      <c r="G24" t="s">
        <v>12</v>
      </c>
      <c r="H24">
        <v>46.16</v>
      </c>
      <c r="I24">
        <v>44.4</v>
      </c>
      <c r="K24" s="18">
        <v>89.58</v>
      </c>
      <c r="N24" s="18">
        <f>IFERROR(VLOOKUP(B24,AthListMen[],1,FALSE),0)</f>
        <v>66978</v>
      </c>
      <c r="O24" s="18">
        <f t="shared" si="0"/>
        <v>22</v>
      </c>
    </row>
    <row r="25" spans="1:15" x14ac:dyDescent="0.25">
      <c r="A25">
        <v>23</v>
      </c>
      <c r="B25">
        <v>65183</v>
      </c>
      <c r="C25">
        <v>33</v>
      </c>
      <c r="D25" t="s">
        <v>46</v>
      </c>
      <c r="E25" t="s">
        <v>33</v>
      </c>
      <c r="F25">
        <v>99</v>
      </c>
      <c r="G25" t="s">
        <v>12</v>
      </c>
      <c r="H25">
        <v>46.48</v>
      </c>
      <c r="I25">
        <v>45.02</v>
      </c>
      <c r="K25" s="18">
        <v>97.98</v>
      </c>
      <c r="N25" s="18">
        <f>IFERROR(VLOOKUP(B25,AthListMen[],1,FALSE),0)</f>
        <v>65183</v>
      </c>
      <c r="O25" s="18">
        <f t="shared" si="0"/>
        <v>23</v>
      </c>
    </row>
    <row r="26" spans="1:15" x14ac:dyDescent="0.25">
      <c r="A26">
        <v>24</v>
      </c>
      <c r="B26">
        <v>65404</v>
      </c>
      <c r="C26">
        <v>49</v>
      </c>
      <c r="D26" t="s">
        <v>82</v>
      </c>
      <c r="E26" t="s">
        <v>33</v>
      </c>
      <c r="F26">
        <v>0</v>
      </c>
      <c r="G26" t="s">
        <v>12</v>
      </c>
      <c r="H26">
        <v>47.2</v>
      </c>
      <c r="I26">
        <v>45.18</v>
      </c>
      <c r="K26" s="18">
        <v>105.85</v>
      </c>
      <c r="N26" s="18">
        <f>IFERROR(VLOOKUP(B26,AthListMen[],1,FALSE),0)</f>
        <v>65404</v>
      </c>
      <c r="O26" s="18">
        <f t="shared" si="0"/>
        <v>24</v>
      </c>
    </row>
    <row r="27" spans="1:15" x14ac:dyDescent="0.25">
      <c r="A27">
        <v>25</v>
      </c>
      <c r="B27">
        <v>67020</v>
      </c>
      <c r="C27">
        <v>18</v>
      </c>
      <c r="D27" t="s">
        <v>75</v>
      </c>
      <c r="E27" t="s">
        <v>76</v>
      </c>
      <c r="F27">
        <v>0</v>
      </c>
      <c r="G27" t="s">
        <v>12</v>
      </c>
      <c r="H27">
        <v>43.73</v>
      </c>
      <c r="I27">
        <v>49.19</v>
      </c>
      <c r="K27" s="18">
        <v>110.67</v>
      </c>
      <c r="N27" s="18">
        <f>IFERROR(VLOOKUP(B27,AthListMen[],1,FALSE),0)</f>
        <v>67020</v>
      </c>
      <c r="O27" s="18">
        <f t="shared" si="0"/>
        <v>25</v>
      </c>
    </row>
    <row r="28" spans="1:15" x14ac:dyDescent="0.25">
      <c r="A28">
        <v>26</v>
      </c>
      <c r="B28">
        <v>65249</v>
      </c>
      <c r="C28">
        <v>36</v>
      </c>
      <c r="D28" t="s">
        <v>52</v>
      </c>
      <c r="E28" t="s">
        <v>16</v>
      </c>
      <c r="F28">
        <v>99</v>
      </c>
      <c r="G28" t="s">
        <v>12</v>
      </c>
      <c r="H28">
        <v>48.34</v>
      </c>
      <c r="I28">
        <v>46.25</v>
      </c>
      <c r="K28" s="18">
        <v>125.6</v>
      </c>
      <c r="N28" s="18">
        <f>IFERROR(VLOOKUP(B28,AthListMen[],1,FALSE),0)</f>
        <v>65249</v>
      </c>
      <c r="O28" s="18">
        <f t="shared" si="0"/>
        <v>26</v>
      </c>
    </row>
    <row r="29" spans="1:15" x14ac:dyDescent="0.25">
      <c r="A29">
        <v>27</v>
      </c>
      <c r="B29">
        <v>67117</v>
      </c>
      <c r="C29">
        <v>37</v>
      </c>
      <c r="D29" t="s">
        <v>44</v>
      </c>
      <c r="E29" t="s">
        <v>16</v>
      </c>
      <c r="F29">
        <v>0</v>
      </c>
      <c r="G29" t="s">
        <v>12</v>
      </c>
      <c r="H29">
        <v>49</v>
      </c>
      <c r="I29">
        <v>46.91</v>
      </c>
      <c r="K29" s="18">
        <v>137.4</v>
      </c>
      <c r="N29" s="18">
        <f>IFERROR(VLOOKUP(B29,AthListMen[],1,FALSE),0)</f>
        <v>67117</v>
      </c>
      <c r="O29" s="18">
        <f t="shared" si="0"/>
        <v>27</v>
      </c>
    </row>
    <row r="30" spans="1:15" x14ac:dyDescent="0.25">
      <c r="A30">
        <v>28</v>
      </c>
      <c r="B30">
        <v>67575</v>
      </c>
      <c r="C30">
        <v>50</v>
      </c>
      <c r="D30" t="s">
        <v>60</v>
      </c>
      <c r="E30" t="s">
        <v>25</v>
      </c>
      <c r="F30">
        <v>0</v>
      </c>
      <c r="G30" t="s">
        <v>12</v>
      </c>
      <c r="H30">
        <v>49.32</v>
      </c>
      <c r="I30">
        <v>47.6</v>
      </c>
      <c r="K30" s="18">
        <v>146.43</v>
      </c>
      <c r="N30" s="18">
        <f>IFERROR(VLOOKUP(B30,AthListMen[],1,FALSE),0)</f>
        <v>67575</v>
      </c>
      <c r="O30" s="18">
        <f t="shared" si="0"/>
        <v>28</v>
      </c>
    </row>
    <row r="31" spans="1:15" x14ac:dyDescent="0.25">
      <c r="A31">
        <v>29</v>
      </c>
      <c r="B31">
        <v>70162</v>
      </c>
      <c r="C31">
        <v>35</v>
      </c>
      <c r="D31" t="s">
        <v>53</v>
      </c>
      <c r="E31" t="s">
        <v>27</v>
      </c>
      <c r="F31">
        <v>99</v>
      </c>
      <c r="G31" t="s">
        <v>12</v>
      </c>
      <c r="H31">
        <v>50.48</v>
      </c>
      <c r="I31">
        <v>48.37</v>
      </c>
      <c r="K31" s="18">
        <v>163.69</v>
      </c>
      <c r="N31" s="18">
        <f>IFERROR(VLOOKUP(B31,AthListMen[],1,FALSE),0)</f>
        <v>70162</v>
      </c>
      <c r="O31" s="18">
        <f t="shared" si="0"/>
        <v>29</v>
      </c>
    </row>
    <row r="32" spans="1:15" x14ac:dyDescent="0.25">
      <c r="A32">
        <v>30</v>
      </c>
      <c r="B32">
        <v>67206</v>
      </c>
      <c r="C32">
        <v>43</v>
      </c>
      <c r="D32" t="s">
        <v>54</v>
      </c>
      <c r="E32" t="s">
        <v>40</v>
      </c>
      <c r="F32">
        <v>99</v>
      </c>
      <c r="G32" t="s">
        <v>12</v>
      </c>
      <c r="H32">
        <v>49.54</v>
      </c>
      <c r="I32">
        <v>49.33</v>
      </c>
      <c r="K32" s="18">
        <v>163.86</v>
      </c>
      <c r="N32" s="18">
        <f>IFERROR(VLOOKUP(B32,AthListMen[],1,FALSE),0)</f>
        <v>67206</v>
      </c>
      <c r="O32" s="18">
        <f t="shared" si="0"/>
        <v>30</v>
      </c>
    </row>
    <row r="33" spans="1:15" x14ac:dyDescent="0.25">
      <c r="A33">
        <v>31</v>
      </c>
      <c r="B33">
        <v>65110</v>
      </c>
      <c r="C33">
        <v>44</v>
      </c>
      <c r="D33" t="s">
        <v>56</v>
      </c>
      <c r="E33" t="s">
        <v>33</v>
      </c>
      <c r="F33">
        <v>0</v>
      </c>
      <c r="G33" t="s">
        <v>12</v>
      </c>
      <c r="H33">
        <v>54.51</v>
      </c>
      <c r="I33">
        <v>49.71</v>
      </c>
      <c r="K33" s="18">
        <v>211.69</v>
      </c>
      <c r="N33" s="18">
        <f>IFERROR(VLOOKUP(B33,AthListMen[],1,FALSE),0)</f>
        <v>65110</v>
      </c>
      <c r="O33" s="18">
        <f t="shared" si="0"/>
        <v>31</v>
      </c>
    </row>
    <row r="34" spans="1:15" x14ac:dyDescent="0.25">
      <c r="A34">
        <v>32</v>
      </c>
      <c r="B34">
        <v>65901</v>
      </c>
      <c r="C34">
        <v>41</v>
      </c>
      <c r="D34" t="s">
        <v>57</v>
      </c>
      <c r="E34" t="s">
        <v>27</v>
      </c>
      <c r="F34">
        <v>0</v>
      </c>
      <c r="G34" t="s">
        <v>12</v>
      </c>
      <c r="H34">
        <v>51.64</v>
      </c>
      <c r="I34">
        <v>52.63</v>
      </c>
      <c r="K34" s="18">
        <v>212.14</v>
      </c>
      <c r="N34" s="18">
        <f>IFERROR(VLOOKUP(B34,AthListMen[],1,FALSE),0)</f>
        <v>65901</v>
      </c>
      <c r="O34" s="18">
        <f t="shared" si="0"/>
        <v>32</v>
      </c>
    </row>
    <row r="35" spans="1:15" x14ac:dyDescent="0.25">
      <c r="A35">
        <v>33</v>
      </c>
      <c r="B35">
        <v>65993</v>
      </c>
      <c r="C35">
        <v>47</v>
      </c>
      <c r="D35" t="s">
        <v>63</v>
      </c>
      <c r="E35" t="s">
        <v>22</v>
      </c>
      <c r="F35">
        <v>0</v>
      </c>
      <c r="G35" t="s">
        <v>12</v>
      </c>
      <c r="H35">
        <v>52.87</v>
      </c>
      <c r="I35">
        <v>51.9</v>
      </c>
      <c r="K35" s="18">
        <v>216.61</v>
      </c>
      <c r="N35" s="18">
        <f>IFERROR(VLOOKUP(B35,AthListMen[],1,FALSE),0)</f>
        <v>65993</v>
      </c>
      <c r="O35" s="18">
        <f t="shared" si="0"/>
        <v>33</v>
      </c>
    </row>
    <row r="36" spans="1:15" x14ac:dyDescent="0.25">
      <c r="A36">
        <v>34</v>
      </c>
      <c r="B36">
        <v>65861</v>
      </c>
      <c r="C36">
        <v>52</v>
      </c>
      <c r="D36" t="s">
        <v>95</v>
      </c>
      <c r="E36" t="s">
        <v>22</v>
      </c>
      <c r="F36">
        <v>99</v>
      </c>
      <c r="G36" t="s">
        <v>12</v>
      </c>
      <c r="H36">
        <v>59.03</v>
      </c>
      <c r="I36">
        <v>58.27</v>
      </c>
      <c r="K36" s="18">
        <v>328.62</v>
      </c>
      <c r="N36" s="18">
        <f>IFERROR(VLOOKUP(B36,AthListMen[],1,FALSE),0)</f>
        <v>65861</v>
      </c>
      <c r="O36" s="18">
        <f t="shared" si="0"/>
        <v>34</v>
      </c>
    </row>
    <row r="37" spans="1:15" x14ac:dyDescent="0.25">
      <c r="A37">
        <v>999</v>
      </c>
      <c r="B37">
        <v>65931</v>
      </c>
      <c r="C37">
        <v>10</v>
      </c>
      <c r="D37" t="s">
        <v>21</v>
      </c>
      <c r="E37" t="s">
        <v>22</v>
      </c>
      <c r="F37">
        <v>99</v>
      </c>
      <c r="G37" t="s">
        <v>12</v>
      </c>
      <c r="H37" t="s">
        <v>66</v>
      </c>
      <c r="I37" t="s">
        <v>67</v>
      </c>
      <c r="K37" s="18">
        <v>0</v>
      </c>
      <c r="N37" s="18">
        <f>IFERROR(VLOOKUP(B37,AthListMen[],1,FALSE),0)</f>
        <v>65931</v>
      </c>
      <c r="O37" s="18">
        <f t="shared" si="0"/>
        <v>0</v>
      </c>
    </row>
    <row r="38" spans="1:15" x14ac:dyDescent="0.25">
      <c r="A38">
        <v>999</v>
      </c>
      <c r="B38">
        <v>67569</v>
      </c>
      <c r="C38">
        <v>13</v>
      </c>
      <c r="D38" t="s">
        <v>69</v>
      </c>
      <c r="E38" t="s">
        <v>40</v>
      </c>
      <c r="F38">
        <v>99</v>
      </c>
      <c r="G38" t="s">
        <v>12</v>
      </c>
      <c r="H38" t="s">
        <v>66</v>
      </c>
      <c r="I38" t="s">
        <v>67</v>
      </c>
      <c r="K38" s="18">
        <v>0</v>
      </c>
      <c r="N38" s="18">
        <f>IFERROR(VLOOKUP(B38,AthListMen[],1,FALSE),0)</f>
        <v>67569</v>
      </c>
      <c r="O38" s="18">
        <f t="shared" si="0"/>
        <v>0</v>
      </c>
    </row>
    <row r="39" spans="1:15" x14ac:dyDescent="0.25">
      <c r="A39">
        <v>999</v>
      </c>
      <c r="B39">
        <v>65852</v>
      </c>
      <c r="C39">
        <v>19</v>
      </c>
      <c r="D39" t="s">
        <v>26</v>
      </c>
      <c r="E39" t="s">
        <v>27</v>
      </c>
      <c r="F39">
        <v>99</v>
      </c>
      <c r="G39" t="s">
        <v>12</v>
      </c>
      <c r="H39" t="s">
        <v>66</v>
      </c>
      <c r="I39" t="s">
        <v>67</v>
      </c>
      <c r="K39" s="18">
        <v>0</v>
      </c>
      <c r="N39" s="18">
        <f>IFERROR(VLOOKUP(B39,AthListMen[],1,FALSE),0)</f>
        <v>65852</v>
      </c>
      <c r="O39" s="18">
        <f t="shared" si="0"/>
        <v>0</v>
      </c>
    </row>
    <row r="40" spans="1:15" x14ac:dyDescent="0.25">
      <c r="A40">
        <v>999</v>
      </c>
      <c r="B40">
        <v>65074</v>
      </c>
      <c r="C40">
        <v>25</v>
      </c>
      <c r="D40" t="s">
        <v>83</v>
      </c>
      <c r="E40" t="s">
        <v>84</v>
      </c>
      <c r="F40">
        <v>99</v>
      </c>
      <c r="G40" t="s">
        <v>12</v>
      </c>
      <c r="H40" t="s">
        <v>66</v>
      </c>
      <c r="I40" t="s">
        <v>67</v>
      </c>
      <c r="K40" s="18">
        <v>0</v>
      </c>
      <c r="N40" s="18">
        <f>IFERROR(VLOOKUP(B40,AthListMen[],1,FALSE),0)</f>
        <v>65074</v>
      </c>
      <c r="O40" s="18">
        <f t="shared" si="0"/>
        <v>0</v>
      </c>
    </row>
    <row r="41" spans="1:15" x14ac:dyDescent="0.25">
      <c r="A41">
        <v>999</v>
      </c>
      <c r="B41">
        <v>69415</v>
      </c>
      <c r="C41">
        <v>26</v>
      </c>
      <c r="D41" t="s">
        <v>77</v>
      </c>
      <c r="E41" t="s">
        <v>16</v>
      </c>
      <c r="F41">
        <v>99</v>
      </c>
      <c r="G41" t="s">
        <v>12</v>
      </c>
      <c r="H41" t="s">
        <v>66</v>
      </c>
      <c r="I41" t="s">
        <v>67</v>
      </c>
      <c r="K41" s="18">
        <v>0</v>
      </c>
      <c r="N41" s="18">
        <f>IFERROR(VLOOKUP(B41,AthListMen[],1,FALSE),0)</f>
        <v>69415</v>
      </c>
      <c r="O41" s="18">
        <f t="shared" si="0"/>
        <v>0</v>
      </c>
    </row>
    <row r="42" spans="1:15" x14ac:dyDescent="0.25">
      <c r="A42">
        <v>999</v>
      </c>
      <c r="B42">
        <v>65277</v>
      </c>
      <c r="C42">
        <v>38</v>
      </c>
      <c r="D42" t="s">
        <v>93</v>
      </c>
      <c r="E42" t="s">
        <v>14</v>
      </c>
      <c r="F42">
        <v>99</v>
      </c>
      <c r="G42" t="s">
        <v>12</v>
      </c>
      <c r="H42" t="s">
        <v>66</v>
      </c>
      <c r="I42" t="s">
        <v>67</v>
      </c>
      <c r="K42" s="18">
        <v>0</v>
      </c>
      <c r="N42" s="18">
        <f>IFERROR(VLOOKUP(B42,AthListMen[],1,FALSE),0)</f>
        <v>65277</v>
      </c>
      <c r="O42" s="18">
        <f t="shared" si="0"/>
        <v>0</v>
      </c>
    </row>
    <row r="43" spans="1:15" x14ac:dyDescent="0.25">
      <c r="A43">
        <v>999</v>
      </c>
      <c r="B43">
        <v>65257</v>
      </c>
      <c r="C43">
        <v>40</v>
      </c>
      <c r="D43" t="s">
        <v>35</v>
      </c>
      <c r="E43" t="s">
        <v>14</v>
      </c>
      <c r="F43">
        <v>0</v>
      </c>
      <c r="G43" t="s">
        <v>12</v>
      </c>
      <c r="H43" t="s">
        <v>66</v>
      </c>
      <c r="I43" t="s">
        <v>67</v>
      </c>
      <c r="K43" s="18">
        <v>0</v>
      </c>
      <c r="N43" s="18">
        <f>IFERROR(VLOOKUP(B43,AthListMen[],1,FALSE),0)</f>
        <v>65257</v>
      </c>
      <c r="O43" s="18">
        <f t="shared" si="0"/>
        <v>0</v>
      </c>
    </row>
    <row r="44" spans="1:15" x14ac:dyDescent="0.25">
      <c r="A44">
        <v>999</v>
      </c>
      <c r="B44">
        <v>73801</v>
      </c>
      <c r="C44">
        <v>45</v>
      </c>
      <c r="D44" t="s">
        <v>55</v>
      </c>
      <c r="E44" t="s">
        <v>14</v>
      </c>
      <c r="F44">
        <v>0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IFERROR(VLOOKUP(B44,AthListMen[],1,FALSE),0)</f>
        <v>73801</v>
      </c>
      <c r="O44" s="18">
        <f t="shared" si="0"/>
        <v>0</v>
      </c>
    </row>
    <row r="45" spans="1:15" x14ac:dyDescent="0.25">
      <c r="A45">
        <v>999</v>
      </c>
      <c r="B45">
        <v>65248</v>
      </c>
      <c r="C45">
        <v>46</v>
      </c>
      <c r="D45" t="s">
        <v>59</v>
      </c>
      <c r="E45" t="s">
        <v>33</v>
      </c>
      <c r="F45">
        <v>0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IFERROR(VLOOKUP(B45,AthListMen[],1,FALSE),0)</f>
        <v>65248</v>
      </c>
      <c r="O45" s="18">
        <f t="shared" si="0"/>
        <v>0</v>
      </c>
    </row>
    <row r="46" spans="1:15" x14ac:dyDescent="0.25">
      <c r="A46">
        <v>999</v>
      </c>
      <c r="B46">
        <v>85275</v>
      </c>
      <c r="C46">
        <v>48</v>
      </c>
      <c r="D46" t="s">
        <v>62</v>
      </c>
      <c r="E46" t="s">
        <v>40</v>
      </c>
      <c r="F46">
        <v>0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IFERROR(VLOOKUP(B46,AthListMen[],1,FALSE),0)</f>
        <v>85275</v>
      </c>
      <c r="O46" s="18">
        <f t="shared" si="0"/>
        <v>0</v>
      </c>
    </row>
    <row r="47" spans="1:15" x14ac:dyDescent="0.25">
      <c r="A47">
        <v>999</v>
      </c>
      <c r="B47">
        <v>65357</v>
      </c>
      <c r="C47">
        <v>16</v>
      </c>
      <c r="D47" t="s">
        <v>30</v>
      </c>
      <c r="E47" t="s">
        <v>14</v>
      </c>
      <c r="F47">
        <v>99</v>
      </c>
      <c r="G47" t="s">
        <v>12</v>
      </c>
      <c r="H47">
        <v>43.24</v>
      </c>
      <c r="I47" t="s">
        <v>67</v>
      </c>
      <c r="K47" s="18">
        <v>0</v>
      </c>
      <c r="N47" s="18">
        <f>IFERROR(VLOOKUP(B47,AthListMen[],1,FALSE),0)</f>
        <v>65357</v>
      </c>
      <c r="O47" s="18">
        <f t="shared" si="0"/>
        <v>0</v>
      </c>
    </row>
    <row r="48" spans="1:15" x14ac:dyDescent="0.25">
      <c r="A48">
        <v>999</v>
      </c>
      <c r="B48">
        <v>67898</v>
      </c>
      <c r="C48">
        <v>2</v>
      </c>
      <c r="D48" t="s">
        <v>71</v>
      </c>
      <c r="E48" t="s">
        <v>11</v>
      </c>
      <c r="F48">
        <v>0</v>
      </c>
      <c r="G48" t="s">
        <v>12</v>
      </c>
      <c r="H48">
        <v>50.53</v>
      </c>
      <c r="I48" t="s">
        <v>66</v>
      </c>
      <c r="K48" s="18">
        <v>0</v>
      </c>
      <c r="N48" s="18">
        <f>IFERROR(VLOOKUP(B48,AthListMen[],1,FALSE),0)</f>
        <v>67898</v>
      </c>
      <c r="O48" s="18">
        <f t="shared" si="0"/>
        <v>0</v>
      </c>
    </row>
    <row r="49" spans="1:15" x14ac:dyDescent="0.25">
      <c r="A49">
        <v>999</v>
      </c>
      <c r="B49">
        <v>67057</v>
      </c>
      <c r="C49">
        <v>9</v>
      </c>
      <c r="D49" t="s">
        <v>24</v>
      </c>
      <c r="E49" t="s">
        <v>25</v>
      </c>
      <c r="F49">
        <v>99</v>
      </c>
      <c r="G49" t="s">
        <v>12</v>
      </c>
      <c r="H49">
        <v>43.31</v>
      </c>
      <c r="I49" t="s">
        <v>66</v>
      </c>
      <c r="K49" s="18">
        <v>0</v>
      </c>
      <c r="N49" s="18">
        <f>IFERROR(VLOOKUP(B49,AthListMen[],1,FALSE),0)</f>
        <v>67057</v>
      </c>
      <c r="O49" s="18">
        <f t="shared" si="0"/>
        <v>0</v>
      </c>
    </row>
    <row r="50" spans="1:15" x14ac:dyDescent="0.25">
      <c r="A50">
        <v>999</v>
      </c>
      <c r="B50">
        <v>65160</v>
      </c>
      <c r="C50">
        <v>21</v>
      </c>
      <c r="D50" t="s">
        <v>20</v>
      </c>
      <c r="E50" t="s">
        <v>14</v>
      </c>
      <c r="F50">
        <v>0</v>
      </c>
      <c r="G50" t="s">
        <v>12</v>
      </c>
      <c r="H50">
        <v>44.62</v>
      </c>
      <c r="I50" t="s">
        <v>66</v>
      </c>
      <c r="K50" s="18">
        <v>0</v>
      </c>
      <c r="N50" s="18">
        <f>IFERROR(VLOOKUP(B50,AthListMen[],1,FALSE),0)</f>
        <v>65160</v>
      </c>
      <c r="O50" s="18">
        <f t="shared" si="0"/>
        <v>0</v>
      </c>
    </row>
    <row r="51" spans="1:15" x14ac:dyDescent="0.25">
      <c r="A51">
        <v>999</v>
      </c>
      <c r="B51">
        <v>72569</v>
      </c>
      <c r="C51">
        <v>34</v>
      </c>
      <c r="D51" t="s">
        <v>45</v>
      </c>
      <c r="E51" t="s">
        <v>27</v>
      </c>
      <c r="F51">
        <v>99</v>
      </c>
      <c r="G51" t="s">
        <v>12</v>
      </c>
      <c r="H51">
        <v>49.02</v>
      </c>
      <c r="I51" t="s">
        <v>66</v>
      </c>
      <c r="K51" s="18">
        <v>0</v>
      </c>
      <c r="N51" s="18">
        <f>IFERROR(VLOOKUP(B51,AthListMen[],1,FALSE),0)</f>
        <v>72569</v>
      </c>
      <c r="O51" s="18">
        <f t="shared" si="0"/>
        <v>0</v>
      </c>
    </row>
    <row r="52" spans="1:15" x14ac:dyDescent="0.25">
      <c r="A52">
        <v>999</v>
      </c>
      <c r="B52">
        <v>66913</v>
      </c>
      <c r="C52">
        <v>42</v>
      </c>
      <c r="D52" t="s">
        <v>58</v>
      </c>
      <c r="E52" t="s">
        <v>33</v>
      </c>
      <c r="F52">
        <v>99</v>
      </c>
      <c r="G52" t="s">
        <v>12</v>
      </c>
      <c r="H52">
        <v>50.97</v>
      </c>
      <c r="I52" t="s">
        <v>66</v>
      </c>
      <c r="K52" s="18">
        <v>0</v>
      </c>
      <c r="N52" s="18">
        <f>IFERROR(VLOOKUP(B52,AthListMen[],1,FALSE),0)</f>
        <v>66913</v>
      </c>
      <c r="O52" s="18">
        <f t="shared" si="0"/>
        <v>0</v>
      </c>
    </row>
    <row r="53" spans="1:15" x14ac:dyDescent="0.25">
      <c r="A53">
        <v>999</v>
      </c>
      <c r="B53">
        <v>65383</v>
      </c>
      <c r="C53">
        <v>51</v>
      </c>
      <c r="D53" t="s">
        <v>611</v>
      </c>
      <c r="E53" t="s">
        <v>612</v>
      </c>
      <c r="F53">
        <v>99</v>
      </c>
      <c r="G53" t="s">
        <v>12</v>
      </c>
      <c r="H53">
        <v>49.9</v>
      </c>
      <c r="I53" t="s">
        <v>66</v>
      </c>
      <c r="K53" s="18">
        <v>0</v>
      </c>
      <c r="N53" s="18">
        <f>IFERROR(VLOOKUP(B53,AthListMen[],1,FALSE),0)</f>
        <v>65383</v>
      </c>
      <c r="O53" s="18">
        <f t="shared" si="0"/>
        <v>0</v>
      </c>
    </row>
    <row r="54" spans="1:15" x14ac:dyDescent="0.25">
      <c r="A54" s="18">
        <v>999</v>
      </c>
      <c r="B54" s="18">
        <v>67162</v>
      </c>
      <c r="C54" s="18">
        <v>15</v>
      </c>
      <c r="D54" s="18" t="s">
        <v>92</v>
      </c>
      <c r="E54" s="18" t="s">
        <v>40</v>
      </c>
      <c r="F54" s="18">
        <v>0</v>
      </c>
      <c r="G54" s="18" t="s">
        <v>12</v>
      </c>
      <c r="H54" s="18">
        <v>45.83</v>
      </c>
      <c r="I54" s="18" t="s">
        <v>163</v>
      </c>
      <c r="J54" s="18"/>
      <c r="K54" s="18">
        <v>0</v>
      </c>
      <c r="N54" s="18">
        <f>IFERROR(VLOOKUP(#REF!,AthListMen[],1,FALSE),0)</f>
        <v>0</v>
      </c>
      <c r="O54" s="18">
        <f>IF(N54&gt;0,IF(#REF!&gt;0,IF(#REF!&lt;999,IF(#REF!=A53,IF(N53&gt;0,O53,O53+1),IF(A53=A52,O53+2,O53+1)),0),O53),O53)</f>
        <v>0</v>
      </c>
    </row>
    <row r="55" spans="1:15" x14ac:dyDescent="0.25">
      <c r="N55" s="18">
        <f>IFERROR(VLOOKUP(#REF!,AthListMen[],1,FALSE),0)</f>
        <v>0</v>
      </c>
      <c r="O55" s="18">
        <f>IF(N55&gt;0,IF(#REF!&gt;0,IF(#REF!&lt;999,IF(#REF!=#REF!,IF(N54&gt;0,O54,O54+1),IF(#REF!=A53,O54+2,O54+1)),0),O54),O54)</f>
        <v>0</v>
      </c>
    </row>
    <row r="56" spans="1:15" x14ac:dyDescent="0.25">
      <c r="N56" s="18">
        <f>IFERROR(VLOOKUP(#REF!,AthListMen[],1,FALSE),0)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C30" sqref="C30"/>
    </sheetView>
  </sheetViews>
  <sheetFormatPr defaultRowHeight="15" x14ac:dyDescent="0.25"/>
  <cols>
    <col min="1" max="1" width="5.28515625" customWidth="1"/>
    <col min="2" max="2" width="6" bestFit="1" customWidth="1"/>
    <col min="3" max="3" width="3.85546875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65415</v>
      </c>
      <c r="C3">
        <v>8</v>
      </c>
      <c r="D3" t="s">
        <v>116</v>
      </c>
      <c r="E3" t="s">
        <v>14</v>
      </c>
      <c r="F3">
        <v>99</v>
      </c>
      <c r="G3" t="s">
        <v>12</v>
      </c>
      <c r="H3">
        <v>41.49</v>
      </c>
      <c r="I3">
        <v>43.27</v>
      </c>
      <c r="K3" s="18">
        <v>0</v>
      </c>
      <c r="N3" s="18">
        <f>IFERROR(VLOOKUP(B3,AthListWomen[],1,FALSE),0)</f>
        <v>65415</v>
      </c>
      <c r="O3" s="18">
        <f t="shared" ref="O3:O51" si="0">IF(N3&gt;0,IF(A3&gt;0,IF(A3&lt;999,IF(A3=A2,IF(N2&gt;0,O2,O2+1),IF(A2=A1,O2+2,O2+1)),0),O2),O2)</f>
        <v>1</v>
      </c>
    </row>
    <row r="4" spans="1:15" x14ac:dyDescent="0.25">
      <c r="A4">
        <v>2</v>
      </c>
      <c r="B4">
        <v>67580</v>
      </c>
      <c r="C4">
        <v>15</v>
      </c>
      <c r="D4" t="s">
        <v>100</v>
      </c>
      <c r="E4" t="s">
        <v>40</v>
      </c>
      <c r="F4">
        <v>99</v>
      </c>
      <c r="G4" t="s">
        <v>12</v>
      </c>
      <c r="H4">
        <v>43.35</v>
      </c>
      <c r="I4">
        <v>43.86</v>
      </c>
      <c r="K4" s="18">
        <v>20.81</v>
      </c>
      <c r="N4" s="18">
        <f>IFERROR(VLOOKUP(B4,AthListWomen[],1,FALSE),0)</f>
        <v>67580</v>
      </c>
      <c r="O4" s="18">
        <f t="shared" si="0"/>
        <v>2</v>
      </c>
    </row>
    <row r="5" spans="1:15" x14ac:dyDescent="0.25">
      <c r="A5">
        <v>3</v>
      </c>
      <c r="B5">
        <v>80089</v>
      </c>
      <c r="C5">
        <v>14</v>
      </c>
      <c r="D5" t="s">
        <v>109</v>
      </c>
      <c r="E5" t="s">
        <v>14</v>
      </c>
      <c r="F5">
        <v>99</v>
      </c>
      <c r="G5" t="s">
        <v>12</v>
      </c>
      <c r="H5">
        <v>42.9</v>
      </c>
      <c r="I5">
        <v>44.32</v>
      </c>
      <c r="K5" s="18">
        <v>20.9</v>
      </c>
      <c r="N5" s="18">
        <f>IFERROR(VLOOKUP(B5,AthListWomen[],1,FALSE),0)</f>
        <v>80089</v>
      </c>
      <c r="O5" s="18">
        <f t="shared" si="0"/>
        <v>3</v>
      </c>
    </row>
    <row r="6" spans="1:15" x14ac:dyDescent="0.25">
      <c r="A6">
        <v>4</v>
      </c>
      <c r="B6">
        <v>64969</v>
      </c>
      <c r="C6">
        <v>10</v>
      </c>
      <c r="D6" t="s">
        <v>112</v>
      </c>
      <c r="E6" t="s">
        <v>113</v>
      </c>
      <c r="F6">
        <v>99</v>
      </c>
      <c r="G6" t="s">
        <v>12</v>
      </c>
      <c r="H6">
        <v>44.64</v>
      </c>
      <c r="I6">
        <v>44.65</v>
      </c>
      <c r="K6" s="18">
        <v>38.479999999999997</v>
      </c>
      <c r="N6" s="18">
        <f>IFERROR(VLOOKUP(B6,AthListWomen[],1,FALSE),0)</f>
        <v>64969</v>
      </c>
      <c r="O6" s="18">
        <f t="shared" si="0"/>
        <v>4</v>
      </c>
    </row>
    <row r="7" spans="1:15" x14ac:dyDescent="0.25">
      <c r="A7">
        <v>5</v>
      </c>
      <c r="B7">
        <v>65537</v>
      </c>
      <c r="C7">
        <v>9</v>
      </c>
      <c r="D7" t="s">
        <v>115</v>
      </c>
      <c r="E7" t="s">
        <v>14</v>
      </c>
      <c r="F7">
        <v>0</v>
      </c>
      <c r="G7" t="s">
        <v>12</v>
      </c>
      <c r="H7">
        <v>44.61</v>
      </c>
      <c r="I7">
        <v>45.95</v>
      </c>
      <c r="K7" s="18">
        <v>49.27</v>
      </c>
      <c r="N7" s="18">
        <f>IFERROR(VLOOKUP(B7,AthListWomen[],1,FALSE),0)</f>
        <v>65537</v>
      </c>
      <c r="O7" s="18">
        <f t="shared" si="0"/>
        <v>5</v>
      </c>
    </row>
    <row r="8" spans="1:15" x14ac:dyDescent="0.25">
      <c r="A8">
        <v>6</v>
      </c>
      <c r="B8">
        <v>65161</v>
      </c>
      <c r="C8">
        <v>4</v>
      </c>
      <c r="D8" t="s">
        <v>104</v>
      </c>
      <c r="E8" t="s">
        <v>14</v>
      </c>
      <c r="F8">
        <v>0</v>
      </c>
      <c r="G8" t="s">
        <v>12</v>
      </c>
      <c r="H8">
        <v>44.46</v>
      </c>
      <c r="I8">
        <v>46.21</v>
      </c>
      <c r="K8" s="18">
        <v>50.2</v>
      </c>
      <c r="N8" s="18">
        <f>IFERROR(VLOOKUP(B8,AthListWomen[],1,FALSE),0)</f>
        <v>65161</v>
      </c>
      <c r="O8" s="18">
        <f t="shared" si="0"/>
        <v>6</v>
      </c>
    </row>
    <row r="9" spans="1:15" x14ac:dyDescent="0.25">
      <c r="A9">
        <v>7</v>
      </c>
      <c r="B9">
        <v>67174</v>
      </c>
      <c r="C9">
        <v>5</v>
      </c>
      <c r="D9" t="s">
        <v>101</v>
      </c>
      <c r="E9" t="s">
        <v>76</v>
      </c>
      <c r="F9">
        <v>99</v>
      </c>
      <c r="G9" t="s">
        <v>12</v>
      </c>
      <c r="H9">
        <v>44.25</v>
      </c>
      <c r="I9">
        <v>46.53</v>
      </c>
      <c r="K9" s="18">
        <v>51.14</v>
      </c>
      <c r="N9" s="18">
        <f>IFERROR(VLOOKUP(B9,AthListWomen[],1,FALSE),0)</f>
        <v>67174</v>
      </c>
      <c r="O9" s="18">
        <f t="shared" si="0"/>
        <v>7</v>
      </c>
    </row>
    <row r="10" spans="1:15" x14ac:dyDescent="0.25">
      <c r="A10">
        <v>8</v>
      </c>
      <c r="B10">
        <v>64984</v>
      </c>
      <c r="C10">
        <v>26</v>
      </c>
      <c r="D10" t="s">
        <v>122</v>
      </c>
      <c r="E10" t="s">
        <v>14</v>
      </c>
      <c r="F10">
        <v>0</v>
      </c>
      <c r="G10" t="s">
        <v>12</v>
      </c>
      <c r="H10">
        <v>46.6</v>
      </c>
      <c r="I10">
        <v>47.21</v>
      </c>
      <c r="K10" s="18">
        <v>76.88</v>
      </c>
      <c r="N10" s="18">
        <f>IFERROR(VLOOKUP(B10,AthListWomen[],1,FALSE),0)</f>
        <v>64984</v>
      </c>
      <c r="O10" s="18">
        <f t="shared" si="0"/>
        <v>8</v>
      </c>
    </row>
    <row r="11" spans="1:15" x14ac:dyDescent="0.25">
      <c r="A11">
        <v>9</v>
      </c>
      <c r="B11">
        <v>65471</v>
      </c>
      <c r="C11">
        <v>21</v>
      </c>
      <c r="D11" t="s">
        <v>117</v>
      </c>
      <c r="E11" t="s">
        <v>14</v>
      </c>
      <c r="F11">
        <v>99</v>
      </c>
      <c r="G11" t="s">
        <v>12</v>
      </c>
      <c r="H11">
        <v>46.17</v>
      </c>
      <c r="I11">
        <v>47.88</v>
      </c>
      <c r="K11" s="18">
        <v>78.91</v>
      </c>
      <c r="N11" s="18">
        <f>IFERROR(VLOOKUP(B11,AthListWomen[],1,FALSE),0)</f>
        <v>65471</v>
      </c>
      <c r="O11" s="18">
        <f t="shared" si="0"/>
        <v>9</v>
      </c>
    </row>
    <row r="12" spans="1:15" x14ac:dyDescent="0.25">
      <c r="A12">
        <v>10</v>
      </c>
      <c r="B12">
        <v>70236</v>
      </c>
      <c r="C12">
        <v>24</v>
      </c>
      <c r="D12" t="s">
        <v>157</v>
      </c>
      <c r="E12" t="s">
        <v>16</v>
      </c>
      <c r="F12">
        <v>0</v>
      </c>
      <c r="G12" t="s">
        <v>12</v>
      </c>
      <c r="H12">
        <v>46.82</v>
      </c>
      <c r="I12">
        <v>47.27</v>
      </c>
      <c r="K12" s="18">
        <v>79.25</v>
      </c>
      <c r="N12" s="18">
        <f>IFERROR(VLOOKUP(B12,AthListWomen[],1,FALSE),0)</f>
        <v>70236</v>
      </c>
      <c r="O12" s="18">
        <f t="shared" si="0"/>
        <v>10</v>
      </c>
    </row>
    <row r="13" spans="1:15" x14ac:dyDescent="0.25">
      <c r="A13">
        <v>11</v>
      </c>
      <c r="B13">
        <v>67578</v>
      </c>
      <c r="C13">
        <v>25</v>
      </c>
      <c r="D13" t="s">
        <v>120</v>
      </c>
      <c r="E13" t="s">
        <v>40</v>
      </c>
      <c r="F13">
        <v>99</v>
      </c>
      <c r="G13" t="s">
        <v>12</v>
      </c>
      <c r="H13">
        <v>47.87</v>
      </c>
      <c r="I13">
        <v>47.37</v>
      </c>
      <c r="K13" s="18">
        <v>89.02</v>
      </c>
      <c r="N13" s="18">
        <f>IFERROR(VLOOKUP(B13,AthListWomen[],1,FALSE),0)</f>
        <v>67578</v>
      </c>
      <c r="O13" s="18">
        <f t="shared" si="0"/>
        <v>11</v>
      </c>
    </row>
    <row r="14" spans="1:15" x14ac:dyDescent="0.25">
      <c r="A14">
        <v>12</v>
      </c>
      <c r="B14">
        <v>69967</v>
      </c>
      <c r="C14">
        <v>22</v>
      </c>
      <c r="D14" t="s">
        <v>123</v>
      </c>
      <c r="E14" t="s">
        <v>14</v>
      </c>
      <c r="F14">
        <v>99</v>
      </c>
      <c r="G14" t="s">
        <v>12</v>
      </c>
      <c r="H14">
        <v>48.29</v>
      </c>
      <c r="I14">
        <v>47.83</v>
      </c>
      <c r="K14" s="18">
        <v>96.5</v>
      </c>
      <c r="N14" s="18">
        <f>IFERROR(VLOOKUP(B14,AthListWomen[],1,FALSE),0)</f>
        <v>69967</v>
      </c>
      <c r="O14" s="18">
        <f t="shared" si="0"/>
        <v>12</v>
      </c>
    </row>
    <row r="15" spans="1:15" x14ac:dyDescent="0.25">
      <c r="A15">
        <v>13</v>
      </c>
      <c r="B15">
        <v>65985</v>
      </c>
      <c r="C15">
        <v>17</v>
      </c>
      <c r="D15" t="s">
        <v>102</v>
      </c>
      <c r="E15" t="s">
        <v>22</v>
      </c>
      <c r="F15">
        <v>99</v>
      </c>
      <c r="G15" t="s">
        <v>12</v>
      </c>
      <c r="H15">
        <v>48.4</v>
      </c>
      <c r="I15">
        <v>47.78</v>
      </c>
      <c r="K15" s="18">
        <v>97.01</v>
      </c>
      <c r="N15" s="18">
        <f>IFERROR(VLOOKUP(B15,AthListWomen[],1,FALSE),0)</f>
        <v>65985</v>
      </c>
      <c r="O15" s="18">
        <f t="shared" si="0"/>
        <v>13</v>
      </c>
    </row>
    <row r="16" spans="1:15" x14ac:dyDescent="0.25">
      <c r="A16">
        <v>14</v>
      </c>
      <c r="B16">
        <v>70393</v>
      </c>
      <c r="C16">
        <v>19</v>
      </c>
      <c r="D16" t="s">
        <v>135</v>
      </c>
      <c r="E16" t="s">
        <v>16</v>
      </c>
      <c r="F16">
        <v>99</v>
      </c>
      <c r="G16" t="s">
        <v>12</v>
      </c>
      <c r="H16">
        <v>46.01</v>
      </c>
      <c r="I16">
        <v>50.99</v>
      </c>
      <c r="K16" s="18">
        <v>103.97</v>
      </c>
      <c r="N16" s="18">
        <f>IFERROR(VLOOKUP(B16,AthListWomen[],1,FALSE),0)</f>
        <v>70393</v>
      </c>
      <c r="O16" s="18">
        <f t="shared" si="0"/>
        <v>14</v>
      </c>
    </row>
    <row r="17" spans="1:15" x14ac:dyDescent="0.25">
      <c r="A17">
        <v>15</v>
      </c>
      <c r="B17">
        <v>65243</v>
      </c>
      <c r="C17">
        <v>28</v>
      </c>
      <c r="D17" t="s">
        <v>124</v>
      </c>
      <c r="E17" t="s">
        <v>84</v>
      </c>
      <c r="F17">
        <v>0</v>
      </c>
      <c r="G17" t="s">
        <v>12</v>
      </c>
      <c r="H17">
        <v>48.76</v>
      </c>
      <c r="I17">
        <v>49.03</v>
      </c>
      <c r="K17" s="18">
        <v>110.68</v>
      </c>
      <c r="N17" s="18">
        <f>IFERROR(VLOOKUP(B17,AthListWomen[],1,FALSE),0)</f>
        <v>65243</v>
      </c>
      <c r="O17" s="18">
        <f t="shared" si="0"/>
        <v>15</v>
      </c>
    </row>
    <row r="18" spans="1:15" x14ac:dyDescent="0.25">
      <c r="A18">
        <v>16</v>
      </c>
      <c r="B18">
        <v>67228</v>
      </c>
      <c r="C18">
        <v>37</v>
      </c>
      <c r="D18" t="s">
        <v>127</v>
      </c>
      <c r="E18" t="s">
        <v>37</v>
      </c>
      <c r="F18">
        <v>0</v>
      </c>
      <c r="G18" t="s">
        <v>12</v>
      </c>
      <c r="H18">
        <v>49.32</v>
      </c>
      <c r="I18">
        <v>51.27</v>
      </c>
      <c r="K18" s="18">
        <v>134.47</v>
      </c>
      <c r="N18" s="18">
        <f>IFERROR(VLOOKUP(B18,AthListWomen[],1,FALSE),0)</f>
        <v>67228</v>
      </c>
      <c r="O18" s="18">
        <f t="shared" si="0"/>
        <v>16</v>
      </c>
    </row>
    <row r="19" spans="1:15" x14ac:dyDescent="0.25">
      <c r="A19">
        <v>17</v>
      </c>
      <c r="B19">
        <v>66954</v>
      </c>
      <c r="C19">
        <v>34</v>
      </c>
      <c r="D19" t="s">
        <v>134</v>
      </c>
      <c r="E19" t="s">
        <v>16</v>
      </c>
      <c r="F19">
        <v>0</v>
      </c>
      <c r="G19" t="s">
        <v>12</v>
      </c>
      <c r="H19">
        <v>50.63</v>
      </c>
      <c r="I19">
        <v>50.34</v>
      </c>
      <c r="K19" s="18">
        <v>137.69999999999999</v>
      </c>
      <c r="N19" s="18">
        <f>IFERROR(VLOOKUP(B19,AthListWomen[],1,FALSE),0)</f>
        <v>66954</v>
      </c>
      <c r="O19" s="18">
        <f t="shared" si="0"/>
        <v>17</v>
      </c>
    </row>
    <row r="20" spans="1:15" x14ac:dyDescent="0.25">
      <c r="A20">
        <v>18</v>
      </c>
      <c r="B20">
        <v>70993</v>
      </c>
      <c r="C20">
        <v>41</v>
      </c>
      <c r="D20" t="s">
        <v>141</v>
      </c>
      <c r="E20" t="s">
        <v>40</v>
      </c>
      <c r="F20">
        <v>0</v>
      </c>
      <c r="G20" t="s">
        <v>12</v>
      </c>
      <c r="H20">
        <v>50.56</v>
      </c>
      <c r="I20">
        <v>51.65</v>
      </c>
      <c r="K20" s="18">
        <v>148.22999999999999</v>
      </c>
      <c r="N20" s="18">
        <f>IFERROR(VLOOKUP(B20,AthListWomen[],1,FALSE),0)</f>
        <v>70993</v>
      </c>
      <c r="O20" s="18">
        <f t="shared" si="0"/>
        <v>18</v>
      </c>
    </row>
    <row r="21" spans="1:15" x14ac:dyDescent="0.25">
      <c r="A21">
        <v>19</v>
      </c>
      <c r="B21">
        <v>65855</v>
      </c>
      <c r="C21">
        <v>32</v>
      </c>
      <c r="D21" t="s">
        <v>152</v>
      </c>
      <c r="E21" t="s">
        <v>22</v>
      </c>
      <c r="F21">
        <v>99</v>
      </c>
      <c r="G21" t="s">
        <v>12</v>
      </c>
      <c r="H21">
        <v>51.58</v>
      </c>
      <c r="I21">
        <v>51.55</v>
      </c>
      <c r="K21" s="18">
        <v>156.05000000000001</v>
      </c>
      <c r="N21" s="18">
        <f>IFERROR(VLOOKUP(B21,AthListWomen[],1,FALSE),0)</f>
        <v>65855</v>
      </c>
      <c r="O21" s="18">
        <f t="shared" si="0"/>
        <v>19</v>
      </c>
    </row>
    <row r="22" spans="1:15" x14ac:dyDescent="0.25">
      <c r="A22">
        <v>20</v>
      </c>
      <c r="B22">
        <v>66984</v>
      </c>
      <c r="C22">
        <v>39</v>
      </c>
      <c r="D22" t="s">
        <v>139</v>
      </c>
      <c r="E22" t="s">
        <v>33</v>
      </c>
      <c r="F22">
        <v>0</v>
      </c>
      <c r="G22" t="s">
        <v>12</v>
      </c>
      <c r="H22">
        <v>51.23</v>
      </c>
      <c r="I22">
        <v>51.91</v>
      </c>
      <c r="K22" s="18">
        <v>156.13</v>
      </c>
      <c r="N22" s="18">
        <f>IFERROR(VLOOKUP(B22,AthListWomen[],1,FALSE),0)</f>
        <v>66984</v>
      </c>
      <c r="O22" s="18">
        <f t="shared" si="0"/>
        <v>20</v>
      </c>
    </row>
    <row r="23" spans="1:15" x14ac:dyDescent="0.25">
      <c r="A23">
        <v>21</v>
      </c>
      <c r="B23">
        <v>70406</v>
      </c>
      <c r="C23">
        <v>44</v>
      </c>
      <c r="D23" t="s">
        <v>146</v>
      </c>
      <c r="E23" t="s">
        <v>33</v>
      </c>
      <c r="F23">
        <v>99</v>
      </c>
      <c r="G23" t="s">
        <v>12</v>
      </c>
      <c r="H23">
        <v>52.93</v>
      </c>
      <c r="I23">
        <v>53.59</v>
      </c>
      <c r="K23" s="18">
        <v>184.84</v>
      </c>
      <c r="N23" s="18">
        <f>IFERROR(VLOOKUP(B23,AthListWomen[],1,FALSE),0)</f>
        <v>70406</v>
      </c>
      <c r="O23" s="18">
        <f t="shared" si="0"/>
        <v>21</v>
      </c>
    </row>
    <row r="24" spans="1:15" x14ac:dyDescent="0.25">
      <c r="A24">
        <v>22</v>
      </c>
      <c r="B24">
        <v>65927</v>
      </c>
      <c r="C24">
        <v>46</v>
      </c>
      <c r="D24" t="s">
        <v>610</v>
      </c>
      <c r="E24" t="s">
        <v>27</v>
      </c>
      <c r="F24">
        <v>99</v>
      </c>
      <c r="G24" t="s">
        <v>12</v>
      </c>
      <c r="H24">
        <v>54.61</v>
      </c>
      <c r="I24">
        <v>52.23</v>
      </c>
      <c r="K24" s="18">
        <v>187.56</v>
      </c>
      <c r="N24" s="18">
        <f>IFERROR(VLOOKUP(B24,AthListWomen[],1,FALSE),0)</f>
        <v>65927</v>
      </c>
      <c r="O24" s="18">
        <f t="shared" si="0"/>
        <v>22</v>
      </c>
    </row>
    <row r="25" spans="1:15" x14ac:dyDescent="0.25">
      <c r="A25">
        <v>23</v>
      </c>
      <c r="B25">
        <v>69771</v>
      </c>
      <c r="C25">
        <v>47</v>
      </c>
      <c r="D25" t="s">
        <v>149</v>
      </c>
      <c r="E25" t="s">
        <v>40</v>
      </c>
      <c r="F25">
        <v>0</v>
      </c>
      <c r="G25" t="s">
        <v>12</v>
      </c>
      <c r="H25">
        <v>54.28</v>
      </c>
      <c r="I25">
        <v>53.19</v>
      </c>
      <c r="K25" s="18">
        <v>192.91</v>
      </c>
      <c r="N25" s="18">
        <f>IFERROR(VLOOKUP(B25,AthListWomen[],1,FALSE),0)</f>
        <v>69771</v>
      </c>
      <c r="O25" s="18">
        <f t="shared" si="0"/>
        <v>23</v>
      </c>
    </row>
    <row r="26" spans="1:15" x14ac:dyDescent="0.25">
      <c r="A26">
        <v>24</v>
      </c>
      <c r="B26">
        <v>65072</v>
      </c>
      <c r="C26">
        <v>40</v>
      </c>
      <c r="D26" t="s">
        <v>138</v>
      </c>
      <c r="E26" t="s">
        <v>33</v>
      </c>
      <c r="F26">
        <v>0</v>
      </c>
      <c r="G26" t="s">
        <v>12</v>
      </c>
      <c r="H26">
        <v>53.54</v>
      </c>
      <c r="I26">
        <v>54.93</v>
      </c>
      <c r="K26" s="18">
        <v>201.41</v>
      </c>
      <c r="N26" s="18">
        <f>IFERROR(VLOOKUP(B26,AthListWomen[],1,FALSE),0)</f>
        <v>65072</v>
      </c>
      <c r="O26" s="18">
        <f t="shared" si="0"/>
        <v>24</v>
      </c>
    </row>
    <row r="27" spans="1:15" x14ac:dyDescent="0.25">
      <c r="A27">
        <v>25</v>
      </c>
      <c r="B27">
        <v>65533</v>
      </c>
      <c r="C27">
        <v>36</v>
      </c>
      <c r="D27" t="s">
        <v>133</v>
      </c>
      <c r="E27" t="s">
        <v>14</v>
      </c>
      <c r="F27">
        <v>99</v>
      </c>
      <c r="G27" t="s">
        <v>12</v>
      </c>
      <c r="H27">
        <v>55.23</v>
      </c>
      <c r="I27">
        <v>53.42</v>
      </c>
      <c r="K27" s="18">
        <v>202.94</v>
      </c>
      <c r="N27" s="18">
        <f>IFERROR(VLOOKUP(B27,AthListWomen[],1,FALSE),0)</f>
        <v>65533</v>
      </c>
      <c r="O27" s="18">
        <f t="shared" si="0"/>
        <v>25</v>
      </c>
    </row>
    <row r="28" spans="1:15" x14ac:dyDescent="0.25">
      <c r="A28">
        <v>26</v>
      </c>
      <c r="B28">
        <v>73438</v>
      </c>
      <c r="C28">
        <v>42</v>
      </c>
      <c r="D28" t="s">
        <v>143</v>
      </c>
      <c r="E28" t="s">
        <v>25</v>
      </c>
      <c r="F28">
        <v>99</v>
      </c>
      <c r="G28" t="s">
        <v>12</v>
      </c>
      <c r="H28">
        <v>54.03</v>
      </c>
      <c r="I28">
        <v>54.96</v>
      </c>
      <c r="K28" s="18">
        <v>205.82</v>
      </c>
      <c r="N28" s="18">
        <f>IFERROR(VLOOKUP(B28,AthListWomen[],1,FALSE),0)</f>
        <v>73438</v>
      </c>
      <c r="O28" s="18">
        <f t="shared" si="0"/>
        <v>26</v>
      </c>
    </row>
    <row r="29" spans="1:15" x14ac:dyDescent="0.25">
      <c r="A29">
        <v>27</v>
      </c>
      <c r="B29">
        <v>67107</v>
      </c>
      <c r="C29">
        <v>48</v>
      </c>
      <c r="D29" t="s">
        <v>160</v>
      </c>
      <c r="E29" t="s">
        <v>37</v>
      </c>
      <c r="F29">
        <v>0</v>
      </c>
      <c r="G29" t="s">
        <v>12</v>
      </c>
      <c r="H29">
        <v>56.88</v>
      </c>
      <c r="I29">
        <v>56.35</v>
      </c>
      <c r="K29" s="18">
        <v>241.84</v>
      </c>
      <c r="N29" s="18">
        <f>IFERROR(VLOOKUP(B29,AthListWomen[],1,FALSE),0)</f>
        <v>67107</v>
      </c>
      <c r="O29" s="18">
        <f t="shared" si="0"/>
        <v>27</v>
      </c>
    </row>
    <row r="30" spans="1:15" x14ac:dyDescent="0.25">
      <c r="A30">
        <v>28</v>
      </c>
      <c r="B30">
        <v>67207</v>
      </c>
      <c r="C30">
        <v>49</v>
      </c>
      <c r="D30" t="s">
        <v>150</v>
      </c>
      <c r="E30" t="s">
        <v>37</v>
      </c>
      <c r="F30">
        <v>0</v>
      </c>
      <c r="G30" t="s">
        <v>12</v>
      </c>
      <c r="H30">
        <v>58.9</v>
      </c>
      <c r="I30">
        <v>59.88</v>
      </c>
      <c r="K30" s="18">
        <v>288.99</v>
      </c>
      <c r="N30" s="18">
        <f>IFERROR(VLOOKUP(B30,AthListWomen[],1,FALSE),0)</f>
        <v>67207</v>
      </c>
      <c r="O30" s="18">
        <f t="shared" si="0"/>
        <v>28</v>
      </c>
    </row>
    <row r="31" spans="1:15" x14ac:dyDescent="0.25">
      <c r="A31">
        <v>999</v>
      </c>
      <c r="B31">
        <v>67229</v>
      </c>
      <c r="C31">
        <v>2</v>
      </c>
      <c r="D31" t="s">
        <v>105</v>
      </c>
      <c r="E31" t="s">
        <v>14</v>
      </c>
      <c r="F31">
        <v>99</v>
      </c>
      <c r="G31" t="s">
        <v>12</v>
      </c>
      <c r="H31" t="s">
        <v>67</v>
      </c>
      <c r="I31" t="s">
        <v>67</v>
      </c>
      <c r="K31" s="18">
        <v>0</v>
      </c>
      <c r="N31" s="18">
        <f>IFERROR(VLOOKUP(B31,AthListWomen[],1,FALSE),0)</f>
        <v>67229</v>
      </c>
      <c r="O31" s="18">
        <f t="shared" si="0"/>
        <v>0</v>
      </c>
    </row>
    <row r="32" spans="1:15" x14ac:dyDescent="0.25">
      <c r="A32">
        <v>999</v>
      </c>
      <c r="B32">
        <v>66876</v>
      </c>
      <c r="C32">
        <v>1</v>
      </c>
      <c r="D32" t="s">
        <v>103</v>
      </c>
      <c r="E32" t="s">
        <v>40</v>
      </c>
      <c r="F32">
        <v>0</v>
      </c>
      <c r="G32" t="s">
        <v>12</v>
      </c>
      <c r="H32" t="s">
        <v>66</v>
      </c>
      <c r="I32" t="s">
        <v>67</v>
      </c>
      <c r="K32" s="18">
        <v>0</v>
      </c>
      <c r="N32" s="18">
        <f>IFERROR(VLOOKUP(B32,AthListWomen[],1,FALSE),0)</f>
        <v>66876</v>
      </c>
      <c r="O32" s="18">
        <f t="shared" si="0"/>
        <v>0</v>
      </c>
    </row>
    <row r="33" spans="1:15" x14ac:dyDescent="0.25">
      <c r="A33">
        <v>999</v>
      </c>
      <c r="B33">
        <v>68324</v>
      </c>
      <c r="C33">
        <v>7</v>
      </c>
      <c r="D33" t="s">
        <v>108</v>
      </c>
      <c r="E33" t="s">
        <v>11</v>
      </c>
      <c r="F33">
        <v>99</v>
      </c>
      <c r="G33" t="s">
        <v>12</v>
      </c>
      <c r="H33" t="s">
        <v>66</v>
      </c>
      <c r="I33" t="s">
        <v>67</v>
      </c>
      <c r="K33" s="18">
        <v>0</v>
      </c>
      <c r="N33" s="18">
        <f>IFERROR(VLOOKUP(B33,AthListWomen[],1,FALSE),0)</f>
        <v>68324</v>
      </c>
      <c r="O33" s="18">
        <f t="shared" si="0"/>
        <v>0</v>
      </c>
    </row>
    <row r="34" spans="1:15" x14ac:dyDescent="0.25">
      <c r="A34">
        <v>999</v>
      </c>
      <c r="B34">
        <v>65802</v>
      </c>
      <c r="C34">
        <v>11</v>
      </c>
      <c r="D34" t="s">
        <v>106</v>
      </c>
      <c r="E34" t="s">
        <v>29</v>
      </c>
      <c r="F34">
        <v>99</v>
      </c>
      <c r="G34" t="s">
        <v>12</v>
      </c>
      <c r="H34" t="s">
        <v>66</v>
      </c>
      <c r="I34" t="s">
        <v>67</v>
      </c>
      <c r="K34" s="18">
        <v>0</v>
      </c>
      <c r="N34" s="18">
        <f>IFERROR(VLOOKUP(B34,AthListWomen[],1,FALSE),0)</f>
        <v>65802</v>
      </c>
      <c r="O34" s="18">
        <f t="shared" si="0"/>
        <v>0</v>
      </c>
    </row>
    <row r="35" spans="1:15" x14ac:dyDescent="0.25">
      <c r="A35">
        <v>999</v>
      </c>
      <c r="B35">
        <v>65967</v>
      </c>
      <c r="C35">
        <v>12</v>
      </c>
      <c r="D35" t="s">
        <v>111</v>
      </c>
      <c r="E35" t="s">
        <v>14</v>
      </c>
      <c r="F35">
        <v>99</v>
      </c>
      <c r="G35" t="s">
        <v>12</v>
      </c>
      <c r="H35" t="s">
        <v>66</v>
      </c>
      <c r="I35" t="s">
        <v>67</v>
      </c>
      <c r="K35" s="18">
        <v>0</v>
      </c>
      <c r="N35" s="18">
        <f>IFERROR(VLOOKUP(B35,AthListWomen[],1,FALSE),0)</f>
        <v>65967</v>
      </c>
      <c r="O35" s="18">
        <f t="shared" si="0"/>
        <v>0</v>
      </c>
    </row>
    <row r="36" spans="1:15" x14ac:dyDescent="0.25">
      <c r="A36">
        <v>999</v>
      </c>
      <c r="B36">
        <v>72126</v>
      </c>
      <c r="C36">
        <v>16</v>
      </c>
      <c r="D36" t="s">
        <v>114</v>
      </c>
      <c r="E36" t="s">
        <v>33</v>
      </c>
      <c r="F36">
        <v>99</v>
      </c>
      <c r="G36" t="s">
        <v>12</v>
      </c>
      <c r="H36" t="s">
        <v>66</v>
      </c>
      <c r="I36" t="s">
        <v>67</v>
      </c>
      <c r="K36" s="18">
        <v>0</v>
      </c>
      <c r="N36" s="18">
        <f>IFERROR(VLOOKUP(B36,AthListWomen[],1,FALSE),0)</f>
        <v>72126</v>
      </c>
      <c r="O36" s="18">
        <f t="shared" si="0"/>
        <v>0</v>
      </c>
    </row>
    <row r="37" spans="1:15" x14ac:dyDescent="0.25">
      <c r="A37">
        <v>999</v>
      </c>
      <c r="B37">
        <v>69913</v>
      </c>
      <c r="C37">
        <v>18</v>
      </c>
      <c r="D37" t="s">
        <v>131</v>
      </c>
      <c r="E37" t="s">
        <v>14</v>
      </c>
      <c r="F37">
        <v>99</v>
      </c>
      <c r="G37" t="s">
        <v>12</v>
      </c>
      <c r="H37" t="s">
        <v>66</v>
      </c>
      <c r="I37" t="s">
        <v>67</v>
      </c>
      <c r="K37" s="18">
        <v>0</v>
      </c>
      <c r="N37" s="18">
        <f>IFERROR(VLOOKUP(B37,AthListWomen[],1,FALSE),0)</f>
        <v>69913</v>
      </c>
      <c r="O37" s="18">
        <f t="shared" si="0"/>
        <v>0</v>
      </c>
    </row>
    <row r="38" spans="1:15" x14ac:dyDescent="0.25">
      <c r="A38">
        <v>999</v>
      </c>
      <c r="B38">
        <v>65043</v>
      </c>
      <c r="C38">
        <v>20</v>
      </c>
      <c r="D38" t="s">
        <v>130</v>
      </c>
      <c r="E38" t="s">
        <v>113</v>
      </c>
      <c r="F38">
        <v>99</v>
      </c>
      <c r="G38" t="s">
        <v>12</v>
      </c>
      <c r="H38" t="s">
        <v>66</v>
      </c>
      <c r="I38" t="s">
        <v>67</v>
      </c>
      <c r="K38" s="18">
        <v>0</v>
      </c>
      <c r="N38" s="18">
        <f>IFERROR(VLOOKUP(B38,AthListWomen[],1,FALSE),0)</f>
        <v>65043</v>
      </c>
      <c r="O38" s="18">
        <f t="shared" si="0"/>
        <v>0</v>
      </c>
    </row>
    <row r="39" spans="1:15" x14ac:dyDescent="0.25">
      <c r="A39">
        <v>999</v>
      </c>
      <c r="B39">
        <v>66022</v>
      </c>
      <c r="C39">
        <v>23</v>
      </c>
      <c r="D39" t="s">
        <v>132</v>
      </c>
      <c r="E39" t="s">
        <v>27</v>
      </c>
      <c r="F39">
        <v>99</v>
      </c>
      <c r="G39" t="s">
        <v>12</v>
      </c>
      <c r="H39" t="s">
        <v>66</v>
      </c>
      <c r="I39" t="s">
        <v>67</v>
      </c>
      <c r="K39" s="18">
        <v>0</v>
      </c>
      <c r="N39" s="18">
        <f>IFERROR(VLOOKUP(B39,AthListWomen[],1,FALSE),0)</f>
        <v>66022</v>
      </c>
      <c r="O39" s="18">
        <f t="shared" si="0"/>
        <v>0</v>
      </c>
    </row>
    <row r="40" spans="1:15" x14ac:dyDescent="0.25">
      <c r="A40">
        <v>999</v>
      </c>
      <c r="B40">
        <v>65467</v>
      </c>
      <c r="C40">
        <v>27</v>
      </c>
      <c r="D40" t="s">
        <v>126</v>
      </c>
      <c r="E40" t="s">
        <v>40</v>
      </c>
      <c r="F40">
        <v>0</v>
      </c>
      <c r="G40" t="s">
        <v>12</v>
      </c>
      <c r="H40" t="s">
        <v>66</v>
      </c>
      <c r="I40" t="s">
        <v>67</v>
      </c>
      <c r="K40" s="18">
        <v>0</v>
      </c>
      <c r="N40" s="18">
        <f>IFERROR(VLOOKUP(B40,AthListWomen[],1,FALSE),0)</f>
        <v>65467</v>
      </c>
      <c r="O40" s="18">
        <f t="shared" si="0"/>
        <v>0</v>
      </c>
    </row>
    <row r="41" spans="1:15" x14ac:dyDescent="0.25">
      <c r="A41">
        <v>999</v>
      </c>
      <c r="B41">
        <v>65947</v>
      </c>
      <c r="C41">
        <v>29</v>
      </c>
      <c r="D41" t="s">
        <v>118</v>
      </c>
      <c r="E41" t="s">
        <v>22</v>
      </c>
      <c r="F41">
        <v>99</v>
      </c>
      <c r="G41" t="s">
        <v>12</v>
      </c>
      <c r="H41" t="s">
        <v>66</v>
      </c>
      <c r="I41" t="s">
        <v>67</v>
      </c>
      <c r="K41" s="18">
        <v>0</v>
      </c>
      <c r="N41" s="18">
        <f>IFERROR(VLOOKUP(B41,AthListWomen[],1,FALSE),0)</f>
        <v>65947</v>
      </c>
      <c r="O41" s="18">
        <f t="shared" si="0"/>
        <v>0</v>
      </c>
    </row>
    <row r="42" spans="1:15" x14ac:dyDescent="0.25">
      <c r="A42">
        <v>999</v>
      </c>
      <c r="B42">
        <v>66009</v>
      </c>
      <c r="C42">
        <v>30</v>
      </c>
      <c r="D42" t="s">
        <v>614</v>
      </c>
      <c r="E42" t="s">
        <v>22</v>
      </c>
      <c r="F42">
        <v>99</v>
      </c>
      <c r="G42" t="s">
        <v>12</v>
      </c>
      <c r="H42" t="s">
        <v>66</v>
      </c>
      <c r="I42" t="s">
        <v>67</v>
      </c>
      <c r="K42" s="18">
        <v>0</v>
      </c>
      <c r="N42" s="18">
        <f>IFERROR(VLOOKUP(B42,AthListWomen[],1,FALSE),0)</f>
        <v>66009</v>
      </c>
      <c r="O42" s="18">
        <f t="shared" si="0"/>
        <v>0</v>
      </c>
    </row>
    <row r="43" spans="1:15" x14ac:dyDescent="0.25">
      <c r="A43">
        <v>999</v>
      </c>
      <c r="B43">
        <v>65336</v>
      </c>
      <c r="C43">
        <v>31</v>
      </c>
      <c r="D43" t="s">
        <v>140</v>
      </c>
      <c r="E43" t="s">
        <v>113</v>
      </c>
      <c r="F43">
        <v>99</v>
      </c>
      <c r="G43" t="s">
        <v>12</v>
      </c>
      <c r="H43" t="s">
        <v>66</v>
      </c>
      <c r="I43" t="s">
        <v>67</v>
      </c>
      <c r="K43" s="18">
        <v>0</v>
      </c>
      <c r="N43" s="18">
        <f>IFERROR(VLOOKUP(B43,AthListWomen[],1,FALSE),0)</f>
        <v>65336</v>
      </c>
      <c r="O43" s="18">
        <f t="shared" si="0"/>
        <v>0</v>
      </c>
    </row>
    <row r="44" spans="1:15" x14ac:dyDescent="0.25">
      <c r="A44">
        <v>999</v>
      </c>
      <c r="B44">
        <v>66910</v>
      </c>
      <c r="C44">
        <v>33</v>
      </c>
      <c r="D44" t="s">
        <v>136</v>
      </c>
      <c r="E44" t="s">
        <v>40</v>
      </c>
      <c r="F44">
        <v>0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IFERROR(VLOOKUP(B44,AthListWomen[],1,FALSE),0)</f>
        <v>66910</v>
      </c>
      <c r="O44" s="18">
        <f t="shared" si="0"/>
        <v>0</v>
      </c>
    </row>
    <row r="45" spans="1:15" x14ac:dyDescent="0.25">
      <c r="A45">
        <v>999</v>
      </c>
      <c r="B45">
        <v>65077</v>
      </c>
      <c r="C45">
        <v>35</v>
      </c>
      <c r="D45" t="s">
        <v>128</v>
      </c>
      <c r="E45" t="s">
        <v>129</v>
      </c>
      <c r="F45">
        <v>99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IFERROR(VLOOKUP(B45,AthListWomen[],1,FALSE),0)</f>
        <v>65077</v>
      </c>
      <c r="O45" s="18">
        <f t="shared" si="0"/>
        <v>0</v>
      </c>
    </row>
    <row r="46" spans="1:15" x14ac:dyDescent="0.25">
      <c r="A46">
        <v>999</v>
      </c>
      <c r="B46">
        <v>78054</v>
      </c>
      <c r="C46">
        <v>38</v>
      </c>
      <c r="D46" t="s">
        <v>158</v>
      </c>
      <c r="E46" t="s">
        <v>16</v>
      </c>
      <c r="F46">
        <v>99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IFERROR(VLOOKUP(B46,AthListWomen[],1,FALSE),0)</f>
        <v>78054</v>
      </c>
      <c r="O46" s="18">
        <f t="shared" si="0"/>
        <v>0</v>
      </c>
    </row>
    <row r="47" spans="1:15" x14ac:dyDescent="0.25">
      <c r="A47">
        <v>999</v>
      </c>
      <c r="B47">
        <v>74210</v>
      </c>
      <c r="C47">
        <v>45</v>
      </c>
      <c r="D47" t="s">
        <v>154</v>
      </c>
      <c r="E47" t="s">
        <v>40</v>
      </c>
      <c r="F47">
        <v>0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IFERROR(VLOOKUP(B47,AthListWomen[],1,FALSE),0)</f>
        <v>74210</v>
      </c>
      <c r="O47" s="18">
        <f t="shared" si="0"/>
        <v>0</v>
      </c>
    </row>
    <row r="48" spans="1:15" x14ac:dyDescent="0.25">
      <c r="A48">
        <v>999</v>
      </c>
      <c r="B48">
        <v>65210</v>
      </c>
      <c r="C48">
        <v>13</v>
      </c>
      <c r="D48" t="s">
        <v>107</v>
      </c>
      <c r="E48" t="s">
        <v>14</v>
      </c>
      <c r="F48">
        <v>99</v>
      </c>
      <c r="G48" t="s">
        <v>12</v>
      </c>
      <c r="H48" t="s">
        <v>90</v>
      </c>
      <c r="I48" t="s">
        <v>67</v>
      </c>
      <c r="K48" s="18">
        <v>0</v>
      </c>
      <c r="N48" s="18">
        <f>IFERROR(VLOOKUP(B48,AthListWomen[],1,FALSE),0)</f>
        <v>65210</v>
      </c>
      <c r="O48" s="18">
        <f t="shared" si="0"/>
        <v>0</v>
      </c>
    </row>
    <row r="49" spans="1:15" x14ac:dyDescent="0.25">
      <c r="A49">
        <v>999</v>
      </c>
      <c r="B49">
        <v>65208</v>
      </c>
      <c r="C49">
        <v>3</v>
      </c>
      <c r="D49" t="s">
        <v>156</v>
      </c>
      <c r="E49" t="s">
        <v>33</v>
      </c>
      <c r="F49">
        <v>99</v>
      </c>
      <c r="G49" t="s">
        <v>12</v>
      </c>
      <c r="H49">
        <v>42.85</v>
      </c>
      <c r="I49" t="s">
        <v>66</v>
      </c>
      <c r="K49" s="18">
        <v>0</v>
      </c>
      <c r="N49" s="18">
        <f>IFERROR(VLOOKUP(B49,AthListWomen[],1,FALSE),0)</f>
        <v>65208</v>
      </c>
      <c r="O49" s="18">
        <f t="shared" si="0"/>
        <v>0</v>
      </c>
    </row>
    <row r="50" spans="1:15" x14ac:dyDescent="0.25">
      <c r="A50">
        <v>999</v>
      </c>
      <c r="B50">
        <v>72124</v>
      </c>
      <c r="C50">
        <v>43</v>
      </c>
      <c r="D50" t="s">
        <v>159</v>
      </c>
      <c r="E50" t="s">
        <v>33</v>
      </c>
      <c r="F50">
        <v>99</v>
      </c>
      <c r="G50" t="s">
        <v>12</v>
      </c>
      <c r="H50">
        <v>51.24</v>
      </c>
      <c r="I50" t="s">
        <v>66</v>
      </c>
      <c r="K50" s="18">
        <v>0</v>
      </c>
      <c r="N50" s="18">
        <f>IFERROR(VLOOKUP(B50,AthListWomen[],1,FALSE),0)</f>
        <v>72124</v>
      </c>
      <c r="O50" s="18">
        <f t="shared" si="0"/>
        <v>0</v>
      </c>
    </row>
    <row r="51" spans="1:15" x14ac:dyDescent="0.25">
      <c r="A51">
        <v>999</v>
      </c>
      <c r="B51">
        <v>69326</v>
      </c>
      <c r="C51">
        <v>50</v>
      </c>
      <c r="D51" t="s">
        <v>151</v>
      </c>
      <c r="E51" t="s">
        <v>129</v>
      </c>
      <c r="F51">
        <v>99</v>
      </c>
      <c r="G51" t="s">
        <v>12</v>
      </c>
      <c r="H51">
        <v>55.96</v>
      </c>
      <c r="I51" t="s">
        <v>66</v>
      </c>
      <c r="K51" s="18">
        <v>0</v>
      </c>
      <c r="N51" s="18">
        <f>IFERROR(VLOOKUP(B51,AthListWomen[],1,FALSE),0)</f>
        <v>69326</v>
      </c>
      <c r="O51" s="18">
        <f t="shared" si="0"/>
        <v>0</v>
      </c>
    </row>
    <row r="52" spans="1:15" x14ac:dyDescent="0.25">
      <c r="A52" s="18">
        <v>999</v>
      </c>
      <c r="B52" s="18">
        <v>67150</v>
      </c>
      <c r="C52" s="18">
        <v>6</v>
      </c>
      <c r="D52" s="18" t="s">
        <v>161</v>
      </c>
      <c r="E52" s="18" t="s">
        <v>25</v>
      </c>
      <c r="F52" s="18">
        <v>0</v>
      </c>
      <c r="G52" s="18" t="s">
        <v>12</v>
      </c>
      <c r="H52" s="18">
        <v>42.8</v>
      </c>
      <c r="I52" s="18" t="s">
        <v>604</v>
      </c>
      <c r="J52" s="18"/>
      <c r="K52" s="18">
        <v>0</v>
      </c>
      <c r="N52" s="18">
        <f>IFERROR(VLOOKUP(#REF!,AthListWomen[],1,FALSE),0)</f>
        <v>0</v>
      </c>
      <c r="O52" s="18">
        <f>IF(N52&gt;0,IF(#REF!&gt;0,IF(#REF!&lt;999,IF(#REF!=A51,IF(N51&gt;0,O51,O51+1),IF(A51=A50,O51+2,O51+1)),0),O51),O51)</f>
        <v>0</v>
      </c>
    </row>
    <row r="53" spans="1:15" x14ac:dyDescent="0.25">
      <c r="N53" s="18">
        <f>IFERROR(VLOOKUP(#REF!,AthListWomen[],1,FALSE),0)</f>
        <v>0</v>
      </c>
      <c r="O53" s="18">
        <f>IF(N53&gt;0,IF(#REF!&gt;0,IF(#REF!&lt;999,IF(#REF!=#REF!,IF(N52&gt;0,O52,O52+1),IF(#REF!=A51,O52+2,O52+1)),0),O52),O52)</f>
        <v>0</v>
      </c>
    </row>
    <row r="54" spans="1:15" x14ac:dyDescent="0.25">
      <c r="N54" s="18">
        <f>IFERROR(VLOOKUP(#REF!,AthListWomen[],1,FALSE),0)</f>
        <v>0</v>
      </c>
      <c r="O54" s="18">
        <f>IF(N54&gt;0,IF(#REF!&gt;0,IF(#REF!&lt;999,IF(#REF!=#REF!,IF(N53&gt;0,O53,O53+1),IF(#REF!=#REF!,O53+2,O53+1)),0),O53),O53)</f>
        <v>0</v>
      </c>
    </row>
    <row r="55" spans="1:15" x14ac:dyDescent="0.25">
      <c r="N55" s="18">
        <f>IFERROR(VLOOKUP(#REF!,AthListWomen[],1,FALSE),0)</f>
        <v>0</v>
      </c>
      <c r="O55" s="18">
        <f>IF(N55&gt;0,IF(#REF!&gt;0,IF(#REF!&lt;999,IF(#REF!=#REF!,IF(N54&gt;0,O54,O54+1),IF(#REF!=#REF!,O54+2,O54+1)),0),O54),O54)</f>
        <v>0</v>
      </c>
    </row>
    <row r="56" spans="1:15" x14ac:dyDescent="0.25">
      <c r="N56" s="18">
        <f>IFERROR(VLOOKUP(#REF!,AthListWomen[],1,FALSE),0)</f>
        <v>0</v>
      </c>
      <c r="O56" s="18">
        <f>IF(N56&gt;0,IF(#REF!&gt;0,IF(#REF!&lt;999,IF(#REF!=#REF!,IF(N55&gt;0,O55,O55+1),IF(#REF!=#REF!,O55+2,O55+1)),0),O55),O55)</f>
        <v>0</v>
      </c>
    </row>
    <row r="57" spans="1:15" x14ac:dyDescent="0.25">
      <c r="N57" s="18">
        <f>IFERROR(VLOOKUP(#REF!,AthListWomen[],1,FALSE),0)</f>
        <v>0</v>
      </c>
      <c r="O57" s="18">
        <f>IF(N57&gt;0,IF(#REF!&gt;0,IF(#REF!&lt;999,IF(#REF!=#REF!,IF(N56&gt;0,O56,O56+1),IF(#REF!=#REF!,O56+2,O56+1)),0),O56),O56)</f>
        <v>0</v>
      </c>
    </row>
    <row r="58" spans="1:15" x14ac:dyDescent="0.25">
      <c r="N58" s="18">
        <f>IFERROR(VLOOKUP(#REF!,AthListWomen[],1,FALSE),0)</f>
        <v>0</v>
      </c>
      <c r="O58" s="18">
        <f>IF(N58&gt;0,IF(#REF!&gt;0,IF(#REF!&lt;999,IF(#REF!=#REF!,IF(N57&gt;0,O57,O57+1),IF(#REF!=#REF!,O57+2,O57+1)),0),O57),O57)</f>
        <v>0</v>
      </c>
    </row>
    <row r="59" spans="1:15" x14ac:dyDescent="0.25">
      <c r="N59" s="18">
        <f>IFERROR(VLOOKUP(#REF!,AthListWomen[],1,FALSE),0)</f>
        <v>0</v>
      </c>
      <c r="O59" s="18">
        <f>IF(N59&gt;0,IF(#REF!&gt;0,IF(#REF!&lt;999,IF(#REF!=#REF!,IF(N58&gt;0,O58,O58+1),IF(#REF!=#REF!,O58+2,O58+1)),0),O58),O58)</f>
        <v>0</v>
      </c>
    </row>
    <row r="60" spans="1:15" x14ac:dyDescent="0.25">
      <c r="N60" s="18">
        <f>IFERROR(VLOOKUP(#REF!,AthListWomen[],1,FALSE),0)</f>
        <v>0</v>
      </c>
      <c r="O60" s="18">
        <f>IF(N60&gt;0,IF(#REF!&gt;0,IF(#REF!&lt;999,IF(#REF!=#REF!,IF(N59&gt;0,O59,O59+1),IF(#REF!=#REF!,O59+2,O59+1)),0),O59),O59)</f>
        <v>0</v>
      </c>
    </row>
    <row r="61" spans="1:15" x14ac:dyDescent="0.25">
      <c r="N61" s="18">
        <f>IFERROR(VLOOKUP(#REF!,AthListWomen[],1,FALSE),0)</f>
        <v>0</v>
      </c>
      <c r="O61" s="18">
        <f>IF(N61&gt;0,IF(#REF!&gt;0,IF(#REF!&lt;999,IF(#REF!=#REF!,IF(N60&gt;0,O60,O60+1),IF(#REF!=#REF!,O60+2,O60+1)),0),O60),O60)</f>
        <v>0</v>
      </c>
    </row>
    <row r="62" spans="1:15" x14ac:dyDescent="0.25">
      <c r="N62" s="18">
        <f>IFERROR(VLOOKUP(#REF!,AthListWomen[],1,FALSE),0)</f>
        <v>0</v>
      </c>
      <c r="O62" s="18">
        <f>IF(N62&gt;0,IF(#REF!&gt;0,IF(#REF!&lt;999,IF(#REF!=#REF!,IF(N61&gt;0,O61,O61+1),IF(#REF!=#REF!,O61+2,O61+1)),0),O61),O61)</f>
        <v>0</v>
      </c>
    </row>
    <row r="63" spans="1:15" x14ac:dyDescent="0.25">
      <c r="N63" s="18">
        <f>IFERROR(VLOOKUP(#REF!,AthListWomen[],1,FALSE),0)</f>
        <v>0</v>
      </c>
      <c r="O63" s="18">
        <f>IF(N63&gt;0,IF(#REF!&gt;0,IF(#REF!&lt;999,IF(#REF!=#REF!,IF(N62&gt;0,O62,O62+1),IF(#REF!=#REF!,O62+2,O62+1)),0),O62),O62)</f>
        <v>0</v>
      </c>
    </row>
    <row r="64" spans="1:15" x14ac:dyDescent="0.25">
      <c r="N64" s="18">
        <f>IFERROR(VLOOKUP(#REF!,AthListWomen[],1,FALSE),0)</f>
        <v>0</v>
      </c>
      <c r="O64" s="18">
        <f>IF(N64&gt;0,IF(#REF!&gt;0,IF(#REF!&lt;999,IF(#REF!=#REF!,IF(N63&gt;0,O63,O63+1),IF(#REF!=#REF!,O63+2,O63+1)),0),O63),O63)</f>
        <v>0</v>
      </c>
    </row>
    <row r="65" spans="14:15" x14ac:dyDescent="0.25">
      <c r="N65" s="18">
        <f>IFERROR(VLOOKUP(#REF!,AthListWomen[],1,FALSE),0)</f>
        <v>0</v>
      </c>
      <c r="O65" s="18">
        <f>IF(N65&gt;0,IF(#REF!&gt;0,IF(#REF!&lt;999,IF(#REF!=#REF!,IF(N64&gt;0,O64,O64+1),IF(#REF!=#REF!,O64+2,O64+1)),0),O64),O64)</f>
        <v>0</v>
      </c>
    </row>
    <row r="66" spans="14:15" x14ac:dyDescent="0.25">
      <c r="N66" s="18">
        <f>IFERROR(VLOOKUP(#REF!,AthListWomen[],1,FALSE),0)</f>
        <v>0</v>
      </c>
      <c r="O66" s="18">
        <f>IF(N66&gt;0,IF(#REF!&gt;0,IF(#REF!&lt;999,IF(#REF!=#REF!,IF(N65&gt;0,O65,O65+1),IF(#REF!=#REF!,O65+2,O65+1)),0),O65),O65)</f>
        <v>0</v>
      </c>
    </row>
    <row r="67" spans="14:15" x14ac:dyDescent="0.25">
      <c r="N67" s="18">
        <f>IFERROR(VLOOKUP(#REF!,AthListWomen[],1,FALSE),0)</f>
        <v>0</v>
      </c>
      <c r="O67" s="18">
        <f>IF(N67&gt;0,IF(#REF!&gt;0,IF(#REF!&lt;999,IF(#REF!=#REF!,IF(N66&gt;0,O66,O66+1),IF(#REF!=#REF!,O66+2,O66+1)),0),O66),O66)</f>
        <v>0</v>
      </c>
    </row>
    <row r="68" spans="14:15" x14ac:dyDescent="0.25">
      <c r="N68" s="18">
        <f>IFERROR(VLOOKUP(#REF!,AthListWomen[],1,FALSE),0)</f>
        <v>0</v>
      </c>
      <c r="O68" s="18">
        <f>IF(N68&gt;0,IF(#REF!&gt;0,IF(#REF!&lt;999,IF(#REF!=#REF!,IF(N67&gt;0,O67,O67+1),IF(#REF!=#REF!,O67+2,O67+1)),0),O67),O67)</f>
        <v>0</v>
      </c>
    </row>
    <row r="69" spans="14:15" x14ac:dyDescent="0.25">
      <c r="N69" s="18">
        <f>IFERROR(VLOOKUP(#REF!,AthListWomen[],1,FALSE),0)</f>
        <v>0</v>
      </c>
      <c r="O69" s="18">
        <f>IF(N69&gt;0,IF(#REF!&gt;0,IF(#REF!&lt;999,IF(#REF!=#REF!,IF(N68&gt;0,O68,O68+1),IF(#REF!=#REF!,O68+2,O68+1)),0),O68),O68)</f>
        <v>0</v>
      </c>
    </row>
    <row r="70" spans="14:15" x14ac:dyDescent="0.25">
      <c r="N70" s="18">
        <f>IFERROR(VLOOKUP(#REF!,AthListWomen[],1,FALSE),0)</f>
        <v>0</v>
      </c>
      <c r="O70" s="18">
        <f>IF(N70&gt;0,IF(#REF!&gt;0,IF(#REF!&lt;999,IF(#REF!=#REF!,IF(N69&gt;0,O69,O69+1),IF(#REF!=#REF!,O69+2,O69+1)),0),O69),O69)</f>
        <v>0</v>
      </c>
    </row>
    <row r="71" spans="14:15" x14ac:dyDescent="0.25">
      <c r="N71" s="18">
        <f>IFERROR(VLOOKUP(#REF!,AthListWomen[],1,FALSE),0)</f>
        <v>0</v>
      </c>
      <c r="O71" s="18">
        <f>IF(N71&gt;0,IF(#REF!&gt;0,IF(#REF!&lt;999,IF(#REF!=#REF!,IF(N70&gt;0,O70,O70+1),IF(#REF!=#REF!,O70+2,O70+1)),0),O70),O70)</f>
        <v>0</v>
      </c>
    </row>
    <row r="72" spans="14:15" x14ac:dyDescent="0.25">
      <c r="N72" s="18">
        <f>IFERROR(VLOOKUP(#REF!,AthListWomen[],1,FALSE),0)</f>
        <v>0</v>
      </c>
      <c r="O72" s="18">
        <f>IF(N72&gt;0,IF(#REF!&gt;0,IF(#REF!&lt;999,IF(#REF!=#REF!,IF(N71&gt;0,O71,O71+1),IF(#REF!=#REF!,O71+2,O71+1)),0),O71),O71)</f>
        <v>0</v>
      </c>
    </row>
    <row r="73" spans="14:15" x14ac:dyDescent="0.25">
      <c r="N73" s="18">
        <f>IFERROR(VLOOKUP(#REF!,AthListWomen[],1,FALSE),0)</f>
        <v>0</v>
      </c>
      <c r="O73" s="18">
        <f>IF(N73&gt;0,IF(#REF!&gt;0,IF(#REF!&lt;999,IF(#REF!=#REF!,IF(N72&gt;0,O72,O72+1),IF(#REF!=#REF!,O72+2,O72+1)),0),O72),O72)</f>
        <v>0</v>
      </c>
    </row>
    <row r="74" spans="14:15" x14ac:dyDescent="0.25">
      <c r="N74" s="18">
        <f>IFERROR(VLOOKUP(#REF!,AthListWomen[],1,FALSE),0)</f>
        <v>0</v>
      </c>
      <c r="O74" s="18">
        <f>IF(N74&gt;0,IF(#REF!&gt;0,IF(#REF!&lt;999,IF(#REF!=#REF!,IF(N73&gt;0,O73,O73+1),IF(#REF!=#REF!,O73+2,O73+1)),0),O73),O73)</f>
        <v>0</v>
      </c>
    </row>
    <row r="75" spans="14:15" x14ac:dyDescent="0.25">
      <c r="N75" s="18">
        <f>IFERROR(VLOOKUP(#REF!,AthListWomen[],1,FALSE),0)</f>
        <v>0</v>
      </c>
      <c r="O75" s="18">
        <f>IF(N75&gt;0,IF(#REF!&gt;0,IF(#REF!&lt;999,IF(#REF!=#REF!,IF(N74&gt;0,O74,O74+1),IF(#REF!=#REF!,O74+2,O74+1)),0),O74),O74)</f>
        <v>0</v>
      </c>
    </row>
    <row r="76" spans="14:15" x14ac:dyDescent="0.25">
      <c r="N76" s="18">
        <f>IFERROR(VLOOKUP(#REF!,AthListWomen[],1,FALSE),0)</f>
        <v>0</v>
      </c>
      <c r="O76" s="18">
        <f>IF(N76&gt;0,IF(#REF!&gt;0,IF(#REF!&lt;999,IF(#REF!=#REF!,IF(N75&gt;0,O75,O75+1),IF(#REF!=#REF!,O75+2,O75+1)),0),O75),O75)</f>
        <v>0</v>
      </c>
    </row>
    <row r="77" spans="14:15" x14ac:dyDescent="0.25">
      <c r="N77" s="18">
        <f>IFERROR(VLOOKUP(#REF!,AthListWomen[],1,FALSE),0)</f>
        <v>0</v>
      </c>
      <c r="O77" s="18">
        <f>IF(N77&gt;0,IF(#REF!&gt;0,IF(#REF!&lt;999,IF(#REF!=#REF!,IF(N76&gt;0,O76,O76+1),IF(#REF!=#REF!,O76+2,O76+1)),0),O76),O76)</f>
        <v>0</v>
      </c>
    </row>
    <row r="78" spans="14:15" x14ac:dyDescent="0.25">
      <c r="N78" s="18">
        <f>IFERROR(VLOOKUP(#REF!,AthListWomen[],1,FALSE),0)</f>
        <v>0</v>
      </c>
      <c r="O78" s="18">
        <f>IF(N78&gt;0,IF(#REF!&gt;0,IF(#REF!&lt;999,IF(#REF!=#REF!,IF(N77&gt;0,O77,O77+1),IF(#REF!=#REF!,O77+2,O77+1)),0),O77),O77)</f>
        <v>0</v>
      </c>
    </row>
    <row r="79" spans="14:15" x14ac:dyDescent="0.25">
      <c r="N79" s="18">
        <f>IFERROR(VLOOKUP(#REF!,AthListWomen[],1,FALSE),0)</f>
        <v>0</v>
      </c>
      <c r="O79" s="18">
        <f>IF(N79&gt;0,IF(#REF!&gt;0,IF(#REF!&lt;999,IF(#REF!=#REF!,IF(N78&gt;0,O78,O78+1),IF(#REF!=#REF!,O78+2,O78+1)),0),O78),O78)</f>
        <v>0</v>
      </c>
    </row>
    <row r="80" spans="14:15" x14ac:dyDescent="0.25">
      <c r="N80" s="18">
        <f>IFERROR(VLOOKUP(#REF!,AthListWomen[],1,FALSE),0)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IFERROR(VLOOKUP(#REF!,AthListWomen[],1,FALSE),0)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IFERROR(VLOOKUP(#REF!,AthListWomen[],1,FALSE),0)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IFERROR(VLOOKUP(#REF!,AthListWomen[],1,FALSE),0)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IFERROR(VLOOKUP(#REF!,AthListWomen[],1,FALSE),0)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IFERROR(VLOOKUP(#REF!,AthListWomen[],1,FALSE),0)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IFERROR(VLOOKUP(#REF!,AthListWomen[],1,FALSE),0)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IFERROR(VLOOKUP(#REF!,AthListWomen[],1,FALSE),0)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IFERROR(VLOOKUP(#REF!,AthListWomen[],1,FALSE),0)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IFERROR(VLOOKUP(#REF!,AthListWomen[],1,FALSE),0)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IFERROR(VLOOKUP(#REF!,AthListWomen[],1,FALSE),0)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IFERROR(VLOOKUP(#REF!,AthListWomen[],1,FALSE),0)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IFERROR(VLOOKUP(#REF!,AthListWomen[],1,FALSE),0)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IFERROR(VLOOKUP(#REF!,AthListWomen[],1,FALSE),0)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IFERROR(VLOOKUP(#REF!,AthListWomen[],1,FALSE),0)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IFERROR(VLOOKUP(#REF!,AthListWomen[],1,FALSE),0)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IFERROR(VLOOKUP(#REF!,AthListWomen[],1,FALSE),0)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IFERROR(VLOOKUP(#REF!,AthListWomen[],1,FALSE),0)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IFERROR(VLOOKUP(#REF!,AthListWomen[],1,FALSE),0)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IFERROR(VLOOKUP(#REF!,AthListWomen[],1,FALSE),0)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IFERROR(VLOOKUP(#REF!,AthListWomen[],1,FALSE),0)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IFERROR(VLOOKUP(#REF!,AthListWomen[],1,FALSE),0)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IFERROR(VLOOKUP(#REF!,AthListWomen[],1,FALSE),0)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IFERROR(VLOOKUP(#REF!,AthListWomen[],1,FALSE),0)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IFERROR(VLOOKUP(#REF!,AthListWomen[],1,FALSE),0)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IFERROR(VLOOKUP(#REF!,AthListWomen[],1,FALSE),0)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IFERROR(VLOOKUP(#REF!,AthListWomen[],1,FALSE),0)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IFERROR(VLOOKUP(#REF!,AthListWomen[],1,FALSE),0)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IFERROR(VLOOKUP(#REF!,AthListWomen[],1,FALSE),0)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IFERROR(VLOOKUP(#REF!,AthListWomen[],1,FALSE),0)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IFERROR(VLOOKUP(#REF!,AthListWomen[],1,FALSE),0)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IFERROR(VLOOKUP(#REF!,AthListWomen[],1,FALSE),0)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IFERROR(VLOOKUP(#REF!,AthListWomen[],1,FALSE),0)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IFERROR(VLOOKUP(#REF!,AthListWomen[],1,FALSE),0)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IFERROR(VLOOKUP(#REF!,AthListWomen[],1,FALSE),0)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IFERROR(VLOOKUP(#REF!,AthListWomen[],1,FALSE),0)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IFERROR(VLOOKUP(#REF!,AthListWomen[],1,FALSE),0)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IFERROR(VLOOKUP(#REF!,AthListWomen[],1,FALSE),0)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IFERROR(VLOOKUP(#REF!,AthListWomen[],1,FALSE),0)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IFERROR(VLOOKUP(#REF!,AthListWomen[],1,FALSE),0)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IFERROR(VLOOKUP(#REF!,AthListWomen[],1,FALSE),0)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IFERROR(VLOOKUP(#REF!,AthListWomen[],1,FALSE),0)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IFERROR(VLOOKUP(#REF!,AthListWomen[],1,FALSE),0)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IFERROR(VLOOKUP(#REF!,AthListWomen[],1,FALSE),0)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IFERROR(VLOOKUP(#REF!,AthListWomen[],1,FALSE),0)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IFERROR(VLOOKUP(#REF!,AthListWomen[],1,FALSE),0)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IFERROR(VLOOKUP(#REF!,AthListWomen[],1,FALSE),0)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IFERROR(VLOOKUP(#REF!,AthListWomen[],1,FALSE),0)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IFERROR(VLOOKUP(#REF!,AthListWomen[],1,FALSE),0)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IFERROR(VLOOKUP(#REF!,AthListWomen[],1,FALSE),0)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IFERROR(VLOOKUP(#REF!,AthListWomen[],1,FALSE),0)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IFERROR(VLOOKUP(#REF!,AthListWomen[],1,FALSE),0)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IFERROR(VLOOKUP(#REF!,AthListWomen[],1,FALSE),0)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IFERROR(VLOOKUP(#REF!,AthListWomen[],1,FALSE),0)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IFERROR(VLOOKUP(#REF!,AthListWomen[],1,FALSE),0)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IFERROR(VLOOKUP(#REF!,AthListWomen[],1,FALSE),0)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IFERROR(VLOOKUP(#REF!,AthListWomen[],1,FALSE),0)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IFERROR(VLOOKUP(#REF!,AthListWomen[],1,FALSE),0)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IFERROR(VLOOKUP(#REF!,AthListWomen[],1,FALSE),0)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IFERROR(VLOOKUP(#REF!,AthListWomen[],1,FALSE),0)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IFERROR(VLOOKUP(#REF!,AthListWomen[],1,FALSE),0)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IFERROR(VLOOKUP(#REF!,AthListWomen[],1,FALSE),0)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IFERROR(VLOOKUP(#REF!,AthListWomen[],1,FALSE),0)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IFERROR(VLOOKUP(#REF!,AthListWomen[],1,FALSE),0)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IFERROR(VLOOKUP(#REF!,AthListWomen[],1,FALSE),0)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IFERROR(VLOOKUP(#REF!,AthListWomen[],1,FALSE),0)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IFERROR(VLOOKUP(#REF!,AthListWomen[],1,FALSE),0)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IFERROR(VLOOKUP(#REF!,AthListWomen[],1,FALSE),0)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IFERROR(VLOOKUP(#REF!,AthListWomen[],1,FALSE),0)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IFERROR(VLOOKUP(#REF!,AthListWomen[],1,FALSE),0)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IFERROR(VLOOKUP(#REF!,AthListWomen[],1,FALSE),0)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workbookViewId="0">
      <selection activeCell="N29" sqref="N29"/>
    </sheetView>
  </sheetViews>
  <sheetFormatPr defaultRowHeight="15" x14ac:dyDescent="0.25"/>
  <cols>
    <col min="1" max="1" width="16.140625" customWidth="1"/>
    <col min="2" max="2" width="14.5703125" customWidth="1"/>
  </cols>
  <sheetData>
    <row r="1" spans="1:2" ht="30" x14ac:dyDescent="0.25">
      <c r="A1" s="7" t="s">
        <v>169</v>
      </c>
      <c r="B1" s="8" t="s">
        <v>170</v>
      </c>
    </row>
    <row r="2" spans="1:2" x14ac:dyDescent="0.25">
      <c r="A2" s="9" t="str">
        <f>""</f>
        <v/>
      </c>
      <c r="B2" s="10">
        <v>0</v>
      </c>
    </row>
    <row r="3" spans="1:2" x14ac:dyDescent="0.25">
      <c r="A3" s="9"/>
      <c r="B3" s="10">
        <v>0</v>
      </c>
    </row>
    <row r="4" spans="1:2" x14ac:dyDescent="0.25">
      <c r="A4" s="2">
        <v>0</v>
      </c>
      <c r="B4" s="4">
        <v>0</v>
      </c>
    </row>
    <row r="5" spans="1:2" x14ac:dyDescent="0.25">
      <c r="A5" s="2">
        <v>1</v>
      </c>
      <c r="B5" s="4">
        <v>100</v>
      </c>
    </row>
    <row r="6" spans="1:2" x14ac:dyDescent="0.25">
      <c r="A6" s="2">
        <v>2</v>
      </c>
      <c r="B6" s="4">
        <v>80</v>
      </c>
    </row>
    <row r="7" spans="1:2" x14ac:dyDescent="0.25">
      <c r="A7" s="2">
        <v>3</v>
      </c>
      <c r="B7" s="4">
        <v>60</v>
      </c>
    </row>
    <row r="8" spans="1:2" x14ac:dyDescent="0.25">
      <c r="A8" s="2">
        <v>4</v>
      </c>
      <c r="B8" s="4">
        <v>50</v>
      </c>
    </row>
    <row r="9" spans="1:2" x14ac:dyDescent="0.25">
      <c r="A9" s="2">
        <v>5</v>
      </c>
      <c r="B9" s="4">
        <v>45</v>
      </c>
    </row>
    <row r="10" spans="1:2" x14ac:dyDescent="0.25">
      <c r="A10" s="2">
        <v>6</v>
      </c>
      <c r="B10" s="4">
        <v>40</v>
      </c>
    </row>
    <row r="11" spans="1:2" x14ac:dyDescent="0.25">
      <c r="A11" s="2">
        <v>7</v>
      </c>
      <c r="B11" s="4">
        <v>36</v>
      </c>
    </row>
    <row r="12" spans="1:2" x14ac:dyDescent="0.25">
      <c r="A12" s="2">
        <v>8</v>
      </c>
      <c r="B12" s="4">
        <v>32</v>
      </c>
    </row>
    <row r="13" spans="1:2" x14ac:dyDescent="0.25">
      <c r="A13" s="2">
        <v>9</v>
      </c>
      <c r="B13" s="4">
        <v>29</v>
      </c>
    </row>
    <row r="14" spans="1:2" x14ac:dyDescent="0.25">
      <c r="A14" s="2">
        <v>10</v>
      </c>
      <c r="B14" s="4">
        <v>26</v>
      </c>
    </row>
    <row r="15" spans="1:2" x14ac:dyDescent="0.25">
      <c r="A15" s="2">
        <v>11</v>
      </c>
      <c r="B15" s="4">
        <v>24</v>
      </c>
    </row>
    <row r="16" spans="1:2" x14ac:dyDescent="0.25">
      <c r="A16" s="2">
        <v>12</v>
      </c>
      <c r="B16" s="4">
        <v>22</v>
      </c>
    </row>
    <row r="17" spans="1:2" x14ac:dyDescent="0.25">
      <c r="A17" s="2">
        <v>13</v>
      </c>
      <c r="B17" s="4">
        <v>20</v>
      </c>
    </row>
    <row r="18" spans="1:2" x14ac:dyDescent="0.25">
      <c r="A18" s="2">
        <v>14</v>
      </c>
      <c r="B18" s="4">
        <v>18</v>
      </c>
    </row>
    <row r="19" spans="1:2" x14ac:dyDescent="0.25">
      <c r="A19" s="2">
        <v>15</v>
      </c>
      <c r="B19" s="4">
        <v>16</v>
      </c>
    </row>
    <row r="20" spans="1:2" x14ac:dyDescent="0.25">
      <c r="A20" s="2">
        <v>16</v>
      </c>
      <c r="B20" s="4">
        <v>15</v>
      </c>
    </row>
    <row r="21" spans="1:2" x14ac:dyDescent="0.25">
      <c r="A21" s="2">
        <v>17</v>
      </c>
      <c r="B21" s="4">
        <v>14</v>
      </c>
    </row>
    <row r="22" spans="1:2" x14ac:dyDescent="0.25">
      <c r="A22" s="2">
        <v>18</v>
      </c>
      <c r="B22" s="4">
        <v>13</v>
      </c>
    </row>
    <row r="23" spans="1:2" x14ac:dyDescent="0.25">
      <c r="A23" s="2">
        <v>19</v>
      </c>
      <c r="B23" s="5">
        <v>12</v>
      </c>
    </row>
    <row r="24" spans="1:2" x14ac:dyDescent="0.25">
      <c r="A24" s="2">
        <v>20</v>
      </c>
      <c r="B24" s="5">
        <v>11</v>
      </c>
    </row>
    <row r="25" spans="1:2" x14ac:dyDescent="0.25">
      <c r="A25" s="2">
        <v>21</v>
      </c>
      <c r="B25" s="5">
        <v>10</v>
      </c>
    </row>
    <row r="26" spans="1:2" x14ac:dyDescent="0.25">
      <c r="A26" s="2">
        <v>22</v>
      </c>
      <c r="B26" s="5">
        <v>9</v>
      </c>
    </row>
    <row r="27" spans="1:2" x14ac:dyDescent="0.25">
      <c r="A27" s="2">
        <v>23</v>
      </c>
      <c r="B27" s="5">
        <v>8</v>
      </c>
    </row>
    <row r="28" spans="1:2" x14ac:dyDescent="0.25">
      <c r="A28" s="2">
        <v>24</v>
      </c>
      <c r="B28" s="5">
        <v>7</v>
      </c>
    </row>
    <row r="29" spans="1:2" x14ac:dyDescent="0.25">
      <c r="A29" s="2">
        <v>25</v>
      </c>
      <c r="B29" s="5">
        <v>6</v>
      </c>
    </row>
    <row r="30" spans="1:2" x14ac:dyDescent="0.25">
      <c r="A30" s="2">
        <v>26</v>
      </c>
      <c r="B30" s="5">
        <v>5</v>
      </c>
    </row>
    <row r="31" spans="1:2" x14ac:dyDescent="0.25">
      <c r="A31" s="2">
        <v>27</v>
      </c>
      <c r="B31" s="5">
        <v>4</v>
      </c>
    </row>
    <row r="32" spans="1:2" x14ac:dyDescent="0.25">
      <c r="A32" s="2">
        <v>28</v>
      </c>
      <c r="B32" s="5">
        <v>3</v>
      </c>
    </row>
    <row r="33" spans="1:2" x14ac:dyDescent="0.25">
      <c r="A33" s="2">
        <v>29</v>
      </c>
      <c r="B33" s="5">
        <v>2</v>
      </c>
    </row>
    <row r="34" spans="1:2" x14ac:dyDescent="0.25">
      <c r="A34" s="2">
        <v>30</v>
      </c>
      <c r="B34" s="5">
        <v>1</v>
      </c>
    </row>
    <row r="35" spans="1:2" x14ac:dyDescent="0.25">
      <c r="A35" s="3">
        <v>31</v>
      </c>
      <c r="B35" s="6">
        <v>0</v>
      </c>
    </row>
    <row r="36" spans="1:2" x14ac:dyDescent="0.25">
      <c r="A36" s="3">
        <v>32</v>
      </c>
      <c r="B36" s="6">
        <v>0</v>
      </c>
    </row>
    <row r="37" spans="1:2" x14ac:dyDescent="0.25">
      <c r="A37" s="3">
        <v>33</v>
      </c>
      <c r="B37" s="6">
        <v>0</v>
      </c>
    </row>
    <row r="38" spans="1:2" x14ac:dyDescent="0.25">
      <c r="A38" s="3">
        <v>34</v>
      </c>
      <c r="B38" s="6">
        <v>0</v>
      </c>
    </row>
    <row r="39" spans="1:2" x14ac:dyDescent="0.25">
      <c r="A39" s="3">
        <v>35</v>
      </c>
      <c r="B39" s="6">
        <v>0</v>
      </c>
    </row>
    <row r="40" spans="1:2" x14ac:dyDescent="0.25">
      <c r="A40" s="3">
        <v>36</v>
      </c>
      <c r="B40" s="6">
        <v>0</v>
      </c>
    </row>
    <row r="41" spans="1:2" x14ac:dyDescent="0.25">
      <c r="A41" s="3">
        <v>37</v>
      </c>
      <c r="B41" s="6">
        <v>0</v>
      </c>
    </row>
    <row r="42" spans="1:2" x14ac:dyDescent="0.25">
      <c r="A42" s="3">
        <v>38</v>
      </c>
      <c r="B42" s="6">
        <v>0</v>
      </c>
    </row>
    <row r="43" spans="1:2" x14ac:dyDescent="0.25">
      <c r="A43" s="3">
        <v>39</v>
      </c>
      <c r="B43" s="6">
        <v>0</v>
      </c>
    </row>
    <row r="44" spans="1:2" x14ac:dyDescent="0.25">
      <c r="A44" s="3">
        <v>40</v>
      </c>
      <c r="B44" s="6">
        <v>0</v>
      </c>
    </row>
    <row r="45" spans="1:2" x14ac:dyDescent="0.25">
      <c r="A45" s="3">
        <v>41</v>
      </c>
      <c r="B45" s="6">
        <v>0</v>
      </c>
    </row>
    <row r="46" spans="1:2" x14ac:dyDescent="0.25">
      <c r="A46" s="3">
        <v>42</v>
      </c>
      <c r="B46" s="6">
        <v>0</v>
      </c>
    </row>
    <row r="47" spans="1:2" x14ac:dyDescent="0.25">
      <c r="A47" s="3">
        <v>43</v>
      </c>
      <c r="B47" s="6">
        <v>0</v>
      </c>
    </row>
    <row r="48" spans="1:2" x14ac:dyDescent="0.25">
      <c r="A48" s="3">
        <v>44</v>
      </c>
      <c r="B48" s="6">
        <v>0</v>
      </c>
    </row>
    <row r="49" spans="1:2" x14ac:dyDescent="0.25">
      <c r="A49" s="3">
        <v>45</v>
      </c>
      <c r="B49" s="6">
        <v>0</v>
      </c>
    </row>
    <row r="50" spans="1:2" x14ac:dyDescent="0.25">
      <c r="A50" s="3">
        <v>46</v>
      </c>
      <c r="B50" s="6">
        <v>0</v>
      </c>
    </row>
    <row r="51" spans="1:2" x14ac:dyDescent="0.25">
      <c r="A51" s="3">
        <v>47</v>
      </c>
      <c r="B51" s="6">
        <v>0</v>
      </c>
    </row>
    <row r="52" spans="1:2" x14ac:dyDescent="0.25">
      <c r="A52" s="3">
        <v>48</v>
      </c>
      <c r="B52" s="6">
        <v>0</v>
      </c>
    </row>
    <row r="53" spans="1:2" x14ac:dyDescent="0.25">
      <c r="A53" s="3">
        <v>49</v>
      </c>
      <c r="B53" s="6">
        <v>0</v>
      </c>
    </row>
    <row r="54" spans="1:2" x14ac:dyDescent="0.25">
      <c r="A54" s="3">
        <v>50</v>
      </c>
      <c r="B54" s="6">
        <v>0</v>
      </c>
    </row>
    <row r="55" spans="1:2" x14ac:dyDescent="0.25">
      <c r="A55" s="3">
        <v>51</v>
      </c>
      <c r="B55" s="6">
        <v>0</v>
      </c>
    </row>
    <row r="56" spans="1:2" x14ac:dyDescent="0.25">
      <c r="A56" s="3">
        <v>52</v>
      </c>
      <c r="B56" s="6">
        <v>0</v>
      </c>
    </row>
    <row r="57" spans="1:2" x14ac:dyDescent="0.25">
      <c r="A57" s="3">
        <v>53</v>
      </c>
      <c r="B57" s="6">
        <v>0</v>
      </c>
    </row>
    <row r="58" spans="1:2" x14ac:dyDescent="0.25">
      <c r="A58" s="3">
        <v>54</v>
      </c>
      <c r="B58" s="6">
        <v>0</v>
      </c>
    </row>
    <row r="59" spans="1:2" x14ac:dyDescent="0.25">
      <c r="A59" s="3">
        <v>55</v>
      </c>
      <c r="B59" s="6">
        <v>0</v>
      </c>
    </row>
    <row r="60" spans="1:2" x14ac:dyDescent="0.25">
      <c r="A60" s="3">
        <v>56</v>
      </c>
      <c r="B60" s="6">
        <v>0</v>
      </c>
    </row>
    <row r="61" spans="1:2" x14ac:dyDescent="0.25">
      <c r="A61" s="3">
        <v>57</v>
      </c>
      <c r="B61" s="6">
        <v>0</v>
      </c>
    </row>
    <row r="62" spans="1:2" x14ac:dyDescent="0.25">
      <c r="A62" s="3">
        <v>58</v>
      </c>
      <c r="B62" s="6">
        <v>0</v>
      </c>
    </row>
    <row r="63" spans="1:2" x14ac:dyDescent="0.25">
      <c r="A63" s="3">
        <v>59</v>
      </c>
      <c r="B63" s="6">
        <v>0</v>
      </c>
    </row>
    <row r="64" spans="1:2" x14ac:dyDescent="0.25">
      <c r="A64" s="3">
        <v>60</v>
      </c>
      <c r="B64" s="6">
        <v>0</v>
      </c>
    </row>
    <row r="65" spans="1:2" x14ac:dyDescent="0.25">
      <c r="A65" s="3">
        <v>61</v>
      </c>
      <c r="B65" s="6">
        <v>0</v>
      </c>
    </row>
    <row r="66" spans="1:2" x14ac:dyDescent="0.25">
      <c r="A66" s="3">
        <v>62</v>
      </c>
      <c r="B66" s="6">
        <v>0</v>
      </c>
    </row>
    <row r="67" spans="1:2" x14ac:dyDescent="0.25">
      <c r="A67" s="3">
        <v>63</v>
      </c>
      <c r="B67" s="6">
        <v>0</v>
      </c>
    </row>
    <row r="68" spans="1:2" x14ac:dyDescent="0.25">
      <c r="A68" s="3">
        <v>64</v>
      </c>
      <c r="B68" s="6">
        <v>0</v>
      </c>
    </row>
    <row r="69" spans="1:2" x14ac:dyDescent="0.25">
      <c r="A69" s="3">
        <v>65</v>
      </c>
      <c r="B69" s="6">
        <v>0</v>
      </c>
    </row>
    <row r="70" spans="1:2" x14ac:dyDescent="0.25">
      <c r="A70" s="3">
        <v>66</v>
      </c>
      <c r="B70" s="6">
        <v>0</v>
      </c>
    </row>
    <row r="71" spans="1:2" x14ac:dyDescent="0.25">
      <c r="A71" s="3">
        <v>67</v>
      </c>
      <c r="B71" s="6">
        <v>0</v>
      </c>
    </row>
    <row r="72" spans="1:2" x14ac:dyDescent="0.25">
      <c r="A72" s="3">
        <v>68</v>
      </c>
      <c r="B72" s="6">
        <v>0</v>
      </c>
    </row>
    <row r="73" spans="1:2" x14ac:dyDescent="0.25">
      <c r="A73" s="3">
        <v>69</v>
      </c>
      <c r="B73" s="6">
        <v>0</v>
      </c>
    </row>
    <row r="74" spans="1:2" x14ac:dyDescent="0.25">
      <c r="A74" s="3">
        <v>70</v>
      </c>
      <c r="B74" s="6">
        <v>0</v>
      </c>
    </row>
    <row r="75" spans="1:2" x14ac:dyDescent="0.25">
      <c r="A75" s="3">
        <v>71</v>
      </c>
      <c r="B75" s="6">
        <v>0</v>
      </c>
    </row>
    <row r="76" spans="1:2" x14ac:dyDescent="0.25">
      <c r="A76" s="3">
        <v>72</v>
      </c>
      <c r="B76" s="6">
        <v>0</v>
      </c>
    </row>
    <row r="77" spans="1:2" x14ac:dyDescent="0.25">
      <c r="A77" s="3">
        <v>73</v>
      </c>
      <c r="B77" s="6">
        <v>0</v>
      </c>
    </row>
    <row r="78" spans="1:2" x14ac:dyDescent="0.25">
      <c r="A78" s="3">
        <v>74</v>
      </c>
      <c r="B78" s="6">
        <v>0</v>
      </c>
    </row>
    <row r="79" spans="1:2" x14ac:dyDescent="0.25">
      <c r="A79" s="3">
        <v>75</v>
      </c>
      <c r="B79" s="6">
        <v>0</v>
      </c>
    </row>
    <row r="80" spans="1:2" x14ac:dyDescent="0.25">
      <c r="A80" s="3">
        <v>76</v>
      </c>
      <c r="B80" s="6">
        <v>0</v>
      </c>
    </row>
    <row r="81" spans="1:2" x14ac:dyDescent="0.25">
      <c r="A81" s="3">
        <v>77</v>
      </c>
      <c r="B81" s="6">
        <v>0</v>
      </c>
    </row>
    <row r="82" spans="1:2" x14ac:dyDescent="0.25">
      <c r="A82" s="3">
        <v>78</v>
      </c>
      <c r="B82" s="6">
        <v>0</v>
      </c>
    </row>
    <row r="83" spans="1:2" x14ac:dyDescent="0.25">
      <c r="A83" s="3">
        <v>79</v>
      </c>
      <c r="B83" s="6">
        <v>0</v>
      </c>
    </row>
    <row r="84" spans="1:2" x14ac:dyDescent="0.25">
      <c r="A84" s="3">
        <v>80</v>
      </c>
      <c r="B84" s="6">
        <v>0</v>
      </c>
    </row>
    <row r="85" spans="1:2" x14ac:dyDescent="0.25">
      <c r="A85" s="3">
        <v>81</v>
      </c>
      <c r="B85" s="6">
        <v>0</v>
      </c>
    </row>
    <row r="86" spans="1:2" x14ac:dyDescent="0.25">
      <c r="A86" s="3">
        <v>82</v>
      </c>
      <c r="B86" s="6">
        <v>0</v>
      </c>
    </row>
    <row r="87" spans="1:2" x14ac:dyDescent="0.25">
      <c r="A87" s="3">
        <v>83</v>
      </c>
      <c r="B87" s="6">
        <v>0</v>
      </c>
    </row>
    <row r="88" spans="1:2" x14ac:dyDescent="0.25">
      <c r="A88" s="3">
        <v>84</v>
      </c>
      <c r="B88" s="6">
        <v>0</v>
      </c>
    </row>
    <row r="89" spans="1:2" x14ac:dyDescent="0.25">
      <c r="A89" s="3">
        <v>85</v>
      </c>
      <c r="B89" s="6">
        <v>0</v>
      </c>
    </row>
    <row r="90" spans="1:2" x14ac:dyDescent="0.25">
      <c r="A90" s="3">
        <v>86</v>
      </c>
      <c r="B90" s="6">
        <v>0</v>
      </c>
    </row>
    <row r="91" spans="1:2" x14ac:dyDescent="0.25">
      <c r="A91" s="3">
        <v>87</v>
      </c>
      <c r="B91" s="6">
        <v>0</v>
      </c>
    </row>
    <row r="92" spans="1:2" x14ac:dyDescent="0.25">
      <c r="A92" s="3">
        <v>88</v>
      </c>
      <c r="B92" s="6">
        <v>0</v>
      </c>
    </row>
    <row r="93" spans="1:2" x14ac:dyDescent="0.25">
      <c r="A93" s="3">
        <v>89</v>
      </c>
      <c r="B93" s="6">
        <v>0</v>
      </c>
    </row>
    <row r="94" spans="1:2" x14ac:dyDescent="0.25">
      <c r="A94" s="3">
        <v>90</v>
      </c>
      <c r="B94" s="6">
        <v>0</v>
      </c>
    </row>
    <row r="95" spans="1:2" x14ac:dyDescent="0.25">
      <c r="A95" s="3">
        <v>91</v>
      </c>
      <c r="B95" s="6">
        <v>0</v>
      </c>
    </row>
    <row r="96" spans="1:2" x14ac:dyDescent="0.25">
      <c r="A96" s="3">
        <v>92</v>
      </c>
      <c r="B96" s="6">
        <v>0</v>
      </c>
    </row>
    <row r="97" spans="1:2" x14ac:dyDescent="0.25">
      <c r="A97" s="3">
        <v>93</v>
      </c>
      <c r="B97" s="6">
        <v>0</v>
      </c>
    </row>
    <row r="98" spans="1:2" x14ac:dyDescent="0.25">
      <c r="A98" s="3">
        <v>94</v>
      </c>
      <c r="B98" s="6">
        <v>0</v>
      </c>
    </row>
    <row r="99" spans="1:2" x14ac:dyDescent="0.25">
      <c r="A99" s="3">
        <v>95</v>
      </c>
      <c r="B99" s="6">
        <v>0</v>
      </c>
    </row>
    <row r="100" spans="1:2" x14ac:dyDescent="0.25">
      <c r="A100" s="3">
        <v>96</v>
      </c>
      <c r="B100" s="6">
        <v>0</v>
      </c>
    </row>
    <row r="101" spans="1:2" x14ac:dyDescent="0.25">
      <c r="A101" s="3">
        <v>97</v>
      </c>
      <c r="B101" s="6">
        <v>0</v>
      </c>
    </row>
    <row r="102" spans="1:2" x14ac:dyDescent="0.25">
      <c r="A102" s="3">
        <v>98</v>
      </c>
      <c r="B102" s="6">
        <v>0</v>
      </c>
    </row>
    <row r="103" spans="1:2" x14ac:dyDescent="0.25">
      <c r="A103" s="3">
        <v>99</v>
      </c>
      <c r="B103" s="6">
        <v>0</v>
      </c>
    </row>
    <row r="104" spans="1:2" x14ac:dyDescent="0.25">
      <c r="A104" s="3">
        <v>100</v>
      </c>
      <c r="B104" s="6">
        <v>0</v>
      </c>
    </row>
    <row r="105" spans="1:2" x14ac:dyDescent="0.25">
      <c r="A105" s="3">
        <v>101</v>
      </c>
      <c r="B105" s="6">
        <v>0</v>
      </c>
    </row>
    <row r="106" spans="1:2" x14ac:dyDescent="0.25">
      <c r="A106" s="3">
        <v>102</v>
      </c>
      <c r="B106" s="6">
        <v>0</v>
      </c>
    </row>
    <row r="107" spans="1:2" x14ac:dyDescent="0.25">
      <c r="A107" s="3">
        <v>103</v>
      </c>
      <c r="B107" s="6">
        <v>0</v>
      </c>
    </row>
    <row r="108" spans="1:2" x14ac:dyDescent="0.25">
      <c r="A108" s="3">
        <v>104</v>
      </c>
      <c r="B108" s="6">
        <v>0</v>
      </c>
    </row>
    <row r="109" spans="1:2" x14ac:dyDescent="0.25">
      <c r="A109" s="3">
        <v>105</v>
      </c>
      <c r="B109" s="6">
        <v>0</v>
      </c>
    </row>
    <row r="110" spans="1:2" x14ac:dyDescent="0.25">
      <c r="A110" s="3">
        <v>106</v>
      </c>
      <c r="B110" s="6">
        <v>0</v>
      </c>
    </row>
    <row r="111" spans="1:2" x14ac:dyDescent="0.25">
      <c r="A111" s="3">
        <v>107</v>
      </c>
      <c r="B111" s="6">
        <v>0</v>
      </c>
    </row>
    <row r="112" spans="1:2" x14ac:dyDescent="0.25">
      <c r="A112" s="3">
        <v>108</v>
      </c>
      <c r="B112" s="6">
        <v>0</v>
      </c>
    </row>
    <row r="113" spans="1:2" x14ac:dyDescent="0.25">
      <c r="A113" s="3">
        <v>109</v>
      </c>
      <c r="B113" s="6">
        <v>0</v>
      </c>
    </row>
    <row r="114" spans="1:2" x14ac:dyDescent="0.25">
      <c r="A114" s="3">
        <v>110</v>
      </c>
      <c r="B114" s="6">
        <v>0</v>
      </c>
    </row>
    <row r="115" spans="1:2" x14ac:dyDescent="0.25">
      <c r="A115" s="3">
        <v>111</v>
      </c>
      <c r="B115" s="6">
        <v>0</v>
      </c>
    </row>
    <row r="116" spans="1:2" x14ac:dyDescent="0.25">
      <c r="A116" s="3">
        <v>112</v>
      </c>
      <c r="B116" s="6">
        <v>0</v>
      </c>
    </row>
    <row r="117" spans="1:2" x14ac:dyDescent="0.25">
      <c r="A117" s="3">
        <v>113</v>
      </c>
      <c r="B117" s="6">
        <v>0</v>
      </c>
    </row>
    <row r="118" spans="1:2" x14ac:dyDescent="0.25">
      <c r="A118" s="3">
        <v>114</v>
      </c>
      <c r="B118" s="6">
        <v>0</v>
      </c>
    </row>
    <row r="119" spans="1:2" x14ac:dyDescent="0.25">
      <c r="A119" s="3">
        <v>115</v>
      </c>
      <c r="B119" s="6">
        <v>0</v>
      </c>
    </row>
    <row r="120" spans="1:2" x14ac:dyDescent="0.25">
      <c r="A120" s="3">
        <v>116</v>
      </c>
      <c r="B120" s="6">
        <v>0</v>
      </c>
    </row>
    <row r="121" spans="1:2" x14ac:dyDescent="0.25">
      <c r="A121" s="3">
        <v>117</v>
      </c>
      <c r="B121" s="6">
        <v>0</v>
      </c>
    </row>
    <row r="122" spans="1:2" x14ac:dyDescent="0.25">
      <c r="A122" s="3">
        <v>118</v>
      </c>
      <c r="B122" s="6">
        <v>0</v>
      </c>
    </row>
    <row r="123" spans="1:2" x14ac:dyDescent="0.25">
      <c r="A123" s="3">
        <v>119</v>
      </c>
      <c r="B123" s="6">
        <v>0</v>
      </c>
    </row>
    <row r="124" spans="1:2" x14ac:dyDescent="0.25">
      <c r="A124" s="3">
        <v>120</v>
      </c>
      <c r="B124" s="6">
        <v>0</v>
      </c>
    </row>
    <row r="125" spans="1:2" x14ac:dyDescent="0.25">
      <c r="A125" s="3">
        <v>121</v>
      </c>
      <c r="B125" s="6">
        <v>0</v>
      </c>
    </row>
    <row r="126" spans="1:2" x14ac:dyDescent="0.25">
      <c r="A126" s="3">
        <v>122</v>
      </c>
      <c r="B126" s="6">
        <v>0</v>
      </c>
    </row>
    <row r="127" spans="1:2" x14ac:dyDescent="0.25">
      <c r="A127" s="3">
        <v>123</v>
      </c>
      <c r="B127" s="6">
        <v>0</v>
      </c>
    </row>
    <row r="128" spans="1:2" x14ac:dyDescent="0.25">
      <c r="A128" s="3">
        <v>124</v>
      </c>
      <c r="B128" s="6">
        <v>0</v>
      </c>
    </row>
    <row r="129" spans="1:2" x14ac:dyDescent="0.25">
      <c r="A129" s="3">
        <v>125</v>
      </c>
      <c r="B129" s="6">
        <v>0</v>
      </c>
    </row>
    <row r="130" spans="1:2" x14ac:dyDescent="0.25">
      <c r="A130" s="3">
        <v>126</v>
      </c>
      <c r="B130" s="6">
        <v>0</v>
      </c>
    </row>
    <row r="131" spans="1:2" x14ac:dyDescent="0.25">
      <c r="A131" s="3">
        <v>127</v>
      </c>
      <c r="B131" s="6">
        <v>0</v>
      </c>
    </row>
    <row r="132" spans="1:2" x14ac:dyDescent="0.25">
      <c r="A132" s="3">
        <v>128</v>
      </c>
      <c r="B132" s="6">
        <v>0</v>
      </c>
    </row>
    <row r="133" spans="1:2" x14ac:dyDescent="0.25">
      <c r="A133" s="3">
        <v>129</v>
      </c>
      <c r="B133" s="6">
        <v>0</v>
      </c>
    </row>
    <row r="134" spans="1:2" x14ac:dyDescent="0.25">
      <c r="A134" s="3">
        <v>130</v>
      </c>
      <c r="B134" s="6">
        <v>0</v>
      </c>
    </row>
    <row r="135" spans="1:2" x14ac:dyDescent="0.25">
      <c r="A135" s="3">
        <v>131</v>
      </c>
      <c r="B135" s="6">
        <v>0</v>
      </c>
    </row>
    <row r="136" spans="1:2" x14ac:dyDescent="0.25">
      <c r="A136" s="3">
        <v>132</v>
      </c>
      <c r="B136" s="6">
        <v>0</v>
      </c>
    </row>
    <row r="137" spans="1:2" x14ac:dyDescent="0.25">
      <c r="A137" s="3">
        <v>133</v>
      </c>
      <c r="B137" s="6">
        <v>0</v>
      </c>
    </row>
    <row r="138" spans="1:2" x14ac:dyDescent="0.25">
      <c r="A138" s="3">
        <v>134</v>
      </c>
      <c r="B138" s="6">
        <v>0</v>
      </c>
    </row>
    <row r="139" spans="1:2" x14ac:dyDescent="0.25">
      <c r="A139" s="3">
        <v>135</v>
      </c>
      <c r="B139" s="6">
        <v>0</v>
      </c>
    </row>
    <row r="140" spans="1:2" x14ac:dyDescent="0.25">
      <c r="A140" s="3">
        <v>136</v>
      </c>
      <c r="B140" s="6">
        <v>0</v>
      </c>
    </row>
    <row r="141" spans="1:2" x14ac:dyDescent="0.25">
      <c r="A141" s="3">
        <v>137</v>
      </c>
      <c r="B141" s="6">
        <v>0</v>
      </c>
    </row>
    <row r="142" spans="1:2" x14ac:dyDescent="0.25">
      <c r="A142" s="3">
        <v>138</v>
      </c>
      <c r="B142" s="6">
        <v>0</v>
      </c>
    </row>
    <row r="143" spans="1:2" x14ac:dyDescent="0.25">
      <c r="A143" s="3">
        <v>139</v>
      </c>
      <c r="B143" s="6">
        <v>0</v>
      </c>
    </row>
    <row r="144" spans="1:2" x14ac:dyDescent="0.25">
      <c r="A144" s="3">
        <v>140</v>
      </c>
      <c r="B144" s="6">
        <v>0</v>
      </c>
    </row>
    <row r="145" spans="1:2" x14ac:dyDescent="0.25">
      <c r="A145" s="3">
        <v>141</v>
      </c>
      <c r="B145" s="6">
        <v>0</v>
      </c>
    </row>
    <row r="146" spans="1:2" x14ac:dyDescent="0.25">
      <c r="A146" s="3">
        <v>142</v>
      </c>
      <c r="B146" s="6">
        <v>0</v>
      </c>
    </row>
    <row r="147" spans="1:2" x14ac:dyDescent="0.25">
      <c r="A147" s="3">
        <v>143</v>
      </c>
      <c r="B147" s="6">
        <v>0</v>
      </c>
    </row>
    <row r="148" spans="1:2" x14ac:dyDescent="0.25">
      <c r="A148" s="3">
        <v>144</v>
      </c>
      <c r="B148" s="6">
        <v>0</v>
      </c>
    </row>
    <row r="149" spans="1:2" x14ac:dyDescent="0.25">
      <c r="A149" s="3">
        <v>145</v>
      </c>
      <c r="B149" s="6">
        <v>0</v>
      </c>
    </row>
    <row r="150" spans="1:2" x14ac:dyDescent="0.25">
      <c r="A150" s="3">
        <v>146</v>
      </c>
      <c r="B150" s="6">
        <v>0</v>
      </c>
    </row>
    <row r="151" spans="1:2" x14ac:dyDescent="0.25">
      <c r="A151" s="3">
        <v>147</v>
      </c>
      <c r="B151" s="6">
        <v>0</v>
      </c>
    </row>
    <row r="152" spans="1:2" x14ac:dyDescent="0.25">
      <c r="A152" s="3">
        <v>148</v>
      </c>
      <c r="B152" s="6">
        <v>0</v>
      </c>
    </row>
    <row r="153" spans="1:2" x14ac:dyDescent="0.25">
      <c r="A153" s="3">
        <v>149</v>
      </c>
      <c r="B153" s="6">
        <v>0</v>
      </c>
    </row>
    <row r="154" spans="1:2" x14ac:dyDescent="0.25">
      <c r="A154" s="3">
        <v>150</v>
      </c>
      <c r="B154" s="6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8" sqref="N8"/>
    </sheetView>
  </sheetViews>
  <sheetFormatPr defaultRowHeight="15" x14ac:dyDescent="0.25"/>
  <cols>
    <col min="1" max="1" width="5.28515625" bestFit="1" customWidth="1"/>
    <col min="2" max="2" width="7" bestFit="1" customWidth="1"/>
    <col min="3" max="3" width="3.85546875" bestFit="1" customWidth="1"/>
    <col min="4" max="4" width="20.710937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7.7109375" customWidth="1"/>
    <col min="10" max="10" width="10.28515625" bestFit="1" customWidth="1"/>
    <col min="11" max="11" width="7" style="18" customWidth="1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t="s">
        <v>171</v>
      </c>
      <c r="O2" t="s">
        <v>172</v>
      </c>
    </row>
    <row r="3" spans="1:15" x14ac:dyDescent="0.25">
      <c r="A3">
        <v>1</v>
      </c>
      <c r="B3">
        <v>68217</v>
      </c>
      <c r="C3">
        <v>12</v>
      </c>
      <c r="D3" t="s">
        <v>10</v>
      </c>
      <c r="E3" t="s">
        <v>11</v>
      </c>
      <c r="F3">
        <v>99</v>
      </c>
      <c r="G3" t="s">
        <v>12</v>
      </c>
      <c r="H3">
        <v>54.37</v>
      </c>
      <c r="I3" s="1">
        <v>56.38</v>
      </c>
      <c r="J3" s="1"/>
      <c r="K3" s="18">
        <v>0</v>
      </c>
      <c r="N3">
        <f>IFERROR(VLOOKUP(B3,AthListMen[],1,FALSE),0)</f>
        <v>68217</v>
      </c>
      <c r="O3">
        <f t="shared" ref="O3:O34" si="0">IF(N3&gt;0,IF(A3&gt;0,IF(A3&lt;999,IF(A3=A2,IF(N2&gt;0,O2,O2+1),IF(A2=A1,O2+2,O2+1)),0),O2),O2)</f>
        <v>1</v>
      </c>
    </row>
    <row r="4" spans="1:15" x14ac:dyDescent="0.25">
      <c r="A4">
        <v>2</v>
      </c>
      <c r="B4">
        <v>65339</v>
      </c>
      <c r="C4">
        <v>9</v>
      </c>
      <c r="D4" t="s">
        <v>13</v>
      </c>
      <c r="E4" t="s">
        <v>14</v>
      </c>
      <c r="F4">
        <v>0</v>
      </c>
      <c r="G4" t="s">
        <v>12</v>
      </c>
      <c r="H4">
        <v>54.11</v>
      </c>
      <c r="I4" s="1">
        <v>56.7</v>
      </c>
      <c r="J4" s="1"/>
      <c r="K4" s="18">
        <v>0.53</v>
      </c>
      <c r="N4">
        <f>IFERROR(VLOOKUP(B4,AthListMen[],1,FALSE),0)</f>
        <v>65339</v>
      </c>
      <c r="O4">
        <f t="shared" si="0"/>
        <v>2</v>
      </c>
    </row>
    <row r="5" spans="1:15" x14ac:dyDescent="0.25">
      <c r="A5">
        <v>3</v>
      </c>
      <c r="B5">
        <v>71926</v>
      </c>
      <c r="C5">
        <v>7</v>
      </c>
      <c r="D5" t="s">
        <v>15</v>
      </c>
      <c r="E5" t="s">
        <v>16</v>
      </c>
      <c r="F5">
        <v>99</v>
      </c>
      <c r="G5" t="s">
        <v>12</v>
      </c>
      <c r="H5">
        <v>53.8</v>
      </c>
      <c r="I5" s="1">
        <v>57.64</v>
      </c>
      <c r="J5" s="1"/>
      <c r="K5" s="18">
        <v>6.11</v>
      </c>
      <c r="N5">
        <f>IFERROR(VLOOKUP(B5,AthListMen[],1,FALSE),0)</f>
        <v>71926</v>
      </c>
      <c r="O5">
        <f t="shared" si="0"/>
        <v>3</v>
      </c>
    </row>
    <row r="6" spans="1:15" x14ac:dyDescent="0.25">
      <c r="A6">
        <v>4</v>
      </c>
      <c r="B6">
        <v>65010</v>
      </c>
      <c r="C6">
        <v>4</v>
      </c>
      <c r="D6" t="s">
        <v>17</v>
      </c>
      <c r="E6" t="s">
        <v>14</v>
      </c>
      <c r="F6">
        <v>99</v>
      </c>
      <c r="G6" t="s">
        <v>12</v>
      </c>
      <c r="H6">
        <v>53.93</v>
      </c>
      <c r="I6" s="1">
        <v>57.85</v>
      </c>
      <c r="J6" s="1"/>
      <c r="K6" s="18">
        <v>9.11</v>
      </c>
      <c r="N6">
        <f>IFERROR(VLOOKUP(B6,AthListMen[],1,FALSE),0)</f>
        <v>65010</v>
      </c>
      <c r="O6">
        <f t="shared" si="0"/>
        <v>4</v>
      </c>
    </row>
    <row r="7" spans="1:15" x14ac:dyDescent="0.25">
      <c r="A7">
        <v>5</v>
      </c>
      <c r="B7">
        <v>65106</v>
      </c>
      <c r="C7">
        <v>35</v>
      </c>
      <c r="D7" t="s">
        <v>18</v>
      </c>
      <c r="E7" t="s">
        <v>16</v>
      </c>
      <c r="F7">
        <v>99</v>
      </c>
      <c r="G7" t="s">
        <v>12</v>
      </c>
      <c r="H7">
        <v>54.45</v>
      </c>
      <c r="I7" s="1">
        <v>57.47</v>
      </c>
      <c r="J7" s="1"/>
      <c r="K7" s="18">
        <v>10.35</v>
      </c>
      <c r="N7">
        <f>IFERROR(VLOOKUP(B7,AthListMen[],1,FALSE),0)</f>
        <v>65106</v>
      </c>
      <c r="O7">
        <f t="shared" si="0"/>
        <v>5</v>
      </c>
    </row>
    <row r="8" spans="1:15" x14ac:dyDescent="0.25">
      <c r="A8">
        <v>6</v>
      </c>
      <c r="B8">
        <v>65464</v>
      </c>
      <c r="C8">
        <v>6</v>
      </c>
      <c r="D8" t="s">
        <v>19</v>
      </c>
      <c r="E8" t="s">
        <v>11</v>
      </c>
      <c r="F8">
        <v>99</v>
      </c>
      <c r="G8" t="s">
        <v>12</v>
      </c>
      <c r="H8">
        <v>54.88</v>
      </c>
      <c r="I8" s="1">
        <v>57.95</v>
      </c>
      <c r="J8" s="1"/>
      <c r="K8" s="18">
        <v>18.41</v>
      </c>
      <c r="N8">
        <f>IFERROR(VLOOKUP(B8,AthListMen[],1,FALSE),0)</f>
        <v>65464</v>
      </c>
      <c r="O8">
        <f t="shared" si="0"/>
        <v>6</v>
      </c>
    </row>
    <row r="9" spans="1:15" x14ac:dyDescent="0.25">
      <c r="A9">
        <v>7</v>
      </c>
      <c r="B9">
        <v>65160</v>
      </c>
      <c r="C9">
        <v>18</v>
      </c>
      <c r="D9" t="s">
        <v>20</v>
      </c>
      <c r="E9" t="s">
        <v>14</v>
      </c>
      <c r="F9">
        <v>0</v>
      </c>
      <c r="G9" t="s">
        <v>12</v>
      </c>
      <c r="H9">
        <v>55.57</v>
      </c>
      <c r="I9" s="1">
        <v>58.58</v>
      </c>
      <c r="J9" s="1"/>
      <c r="K9" s="18">
        <v>30.09</v>
      </c>
      <c r="N9">
        <f>IFERROR(VLOOKUP(B9,AthListMen[],1,FALSE),0)</f>
        <v>65160</v>
      </c>
      <c r="O9">
        <f t="shared" si="0"/>
        <v>7</v>
      </c>
    </row>
    <row r="10" spans="1:15" x14ac:dyDescent="0.25">
      <c r="A10">
        <v>8</v>
      </c>
      <c r="B10">
        <v>65931</v>
      </c>
      <c r="C10">
        <v>10</v>
      </c>
      <c r="D10" t="s">
        <v>21</v>
      </c>
      <c r="E10" t="s">
        <v>22</v>
      </c>
      <c r="F10">
        <v>99</v>
      </c>
      <c r="G10" t="s">
        <v>12</v>
      </c>
      <c r="H10">
        <v>55.91</v>
      </c>
      <c r="I10" s="1">
        <v>58.67</v>
      </c>
      <c r="J10" s="1"/>
      <c r="K10" s="18">
        <v>33.89</v>
      </c>
      <c r="N10">
        <f>IFERROR(VLOOKUP(B10,AthListMen[],1,FALSE),0)</f>
        <v>65931</v>
      </c>
      <c r="O10">
        <f t="shared" si="0"/>
        <v>8</v>
      </c>
    </row>
    <row r="11" spans="1:15" x14ac:dyDescent="0.25">
      <c r="A11">
        <v>9</v>
      </c>
      <c r="B11">
        <v>66978</v>
      </c>
      <c r="C11">
        <v>43</v>
      </c>
      <c r="D11" t="s">
        <v>23</v>
      </c>
      <c r="E11" t="s">
        <v>16</v>
      </c>
      <c r="F11">
        <v>99</v>
      </c>
      <c r="G11" t="s">
        <v>12</v>
      </c>
      <c r="H11">
        <v>55.34</v>
      </c>
      <c r="I11" s="1">
        <v>59.28</v>
      </c>
      <c r="J11" s="1"/>
      <c r="K11" s="18">
        <v>34.24</v>
      </c>
      <c r="N11">
        <f>IFERROR(VLOOKUP(B11,AthListMen[],1,FALSE),0)</f>
        <v>66978</v>
      </c>
      <c r="O11">
        <f t="shared" si="0"/>
        <v>9</v>
      </c>
    </row>
    <row r="12" spans="1:15" x14ac:dyDescent="0.25">
      <c r="A12">
        <v>10</v>
      </c>
      <c r="B12">
        <v>67057</v>
      </c>
      <c r="C12">
        <v>21</v>
      </c>
      <c r="D12" t="s">
        <v>24</v>
      </c>
      <c r="E12" t="s">
        <v>25</v>
      </c>
      <c r="F12">
        <v>99</v>
      </c>
      <c r="G12" t="s">
        <v>12</v>
      </c>
      <c r="H12">
        <v>55.39</v>
      </c>
      <c r="I12" s="1">
        <v>59.7</v>
      </c>
      <c r="J12" s="1"/>
      <c r="K12" s="18">
        <v>38.4</v>
      </c>
      <c r="N12">
        <f>IFERROR(VLOOKUP(B12,AthListMen[],1,FALSE),0)</f>
        <v>67057</v>
      </c>
      <c r="O12">
        <f t="shared" si="0"/>
        <v>10</v>
      </c>
    </row>
    <row r="13" spans="1:15" x14ac:dyDescent="0.25">
      <c r="A13">
        <v>11</v>
      </c>
      <c r="B13">
        <v>65852</v>
      </c>
      <c r="C13">
        <v>36</v>
      </c>
      <c r="D13" t="s">
        <v>26</v>
      </c>
      <c r="E13" t="s">
        <v>27</v>
      </c>
      <c r="F13">
        <v>99</v>
      </c>
      <c r="G13" t="s">
        <v>12</v>
      </c>
      <c r="H13">
        <v>56.61</v>
      </c>
      <c r="I13" s="1">
        <v>59.1</v>
      </c>
      <c r="J13" s="1"/>
      <c r="K13" s="18">
        <v>43.89</v>
      </c>
      <c r="N13">
        <f>IFERROR(VLOOKUP(B13,AthListMen[],1,FALSE),0)</f>
        <v>65852</v>
      </c>
      <c r="O13">
        <f t="shared" si="0"/>
        <v>11</v>
      </c>
    </row>
    <row r="14" spans="1:15" x14ac:dyDescent="0.25">
      <c r="A14">
        <v>12</v>
      </c>
      <c r="B14">
        <v>79048</v>
      </c>
      <c r="C14">
        <v>60</v>
      </c>
      <c r="D14" t="s">
        <v>28</v>
      </c>
      <c r="E14" t="s">
        <v>29</v>
      </c>
      <c r="F14">
        <v>0</v>
      </c>
      <c r="G14" t="s">
        <v>12</v>
      </c>
      <c r="H14">
        <v>56.02</v>
      </c>
      <c r="I14" s="1">
        <v>59.72</v>
      </c>
      <c r="J14" s="1"/>
      <c r="K14" s="18">
        <v>44.16</v>
      </c>
      <c r="N14">
        <f>IFERROR(VLOOKUP(B14,AthListMen[],1,FALSE),0)</f>
        <v>79048</v>
      </c>
      <c r="O14">
        <f t="shared" si="0"/>
        <v>12</v>
      </c>
    </row>
    <row r="15" spans="1:15" x14ac:dyDescent="0.25">
      <c r="A15">
        <v>13</v>
      </c>
      <c r="B15">
        <v>65357</v>
      </c>
      <c r="C15">
        <v>13</v>
      </c>
      <c r="D15" t="s">
        <v>30</v>
      </c>
      <c r="E15" t="s">
        <v>14</v>
      </c>
      <c r="F15">
        <v>99</v>
      </c>
      <c r="G15" t="s">
        <v>12</v>
      </c>
      <c r="H15">
        <v>55.8</v>
      </c>
      <c r="I15" s="1">
        <v>59.95</v>
      </c>
      <c r="J15" s="1"/>
      <c r="K15" s="18">
        <v>44.24</v>
      </c>
      <c r="N15">
        <f>IFERROR(VLOOKUP(B15,AthListMen[],1,FALSE),0)</f>
        <v>65357</v>
      </c>
      <c r="O15">
        <f t="shared" si="0"/>
        <v>13</v>
      </c>
    </row>
    <row r="16" spans="1:15" x14ac:dyDescent="0.25">
      <c r="A16">
        <v>14</v>
      </c>
      <c r="B16">
        <v>65169</v>
      </c>
      <c r="C16">
        <v>2</v>
      </c>
      <c r="D16" t="s">
        <v>31</v>
      </c>
      <c r="E16" t="s">
        <v>25</v>
      </c>
      <c r="F16">
        <v>99</v>
      </c>
      <c r="G16" t="s">
        <v>12</v>
      </c>
      <c r="H16" s="1">
        <v>54.97</v>
      </c>
      <c r="I16" s="1">
        <v>7.0370370370370378E-4</v>
      </c>
      <c r="J16" s="1"/>
      <c r="K16" s="18">
        <v>44.42</v>
      </c>
      <c r="N16">
        <f>IFERROR(VLOOKUP(B16,AthListMen[],1,FALSE),0)</f>
        <v>65169</v>
      </c>
      <c r="O16">
        <f t="shared" si="0"/>
        <v>14</v>
      </c>
    </row>
    <row r="17" spans="1:15" x14ac:dyDescent="0.25">
      <c r="A17">
        <v>15</v>
      </c>
      <c r="B17">
        <v>65024</v>
      </c>
      <c r="C17">
        <v>40</v>
      </c>
      <c r="D17" t="s">
        <v>32</v>
      </c>
      <c r="E17" t="s">
        <v>33</v>
      </c>
      <c r="F17">
        <v>0</v>
      </c>
      <c r="G17" t="s">
        <v>12</v>
      </c>
      <c r="H17">
        <v>55.97</v>
      </c>
      <c r="I17" s="1">
        <v>59.82</v>
      </c>
      <c r="J17" s="1"/>
      <c r="K17" s="18">
        <v>44.6</v>
      </c>
      <c r="N17">
        <f>IFERROR(VLOOKUP(B17,AthListMen[],1,FALSE),0)</f>
        <v>65024</v>
      </c>
      <c r="O17">
        <f t="shared" si="0"/>
        <v>15</v>
      </c>
    </row>
    <row r="18" spans="1:15" x14ac:dyDescent="0.25">
      <c r="A18">
        <v>16</v>
      </c>
      <c r="B18">
        <v>65835</v>
      </c>
      <c r="C18">
        <v>34</v>
      </c>
      <c r="D18" t="s">
        <v>34</v>
      </c>
      <c r="E18" t="s">
        <v>27</v>
      </c>
      <c r="F18">
        <v>0</v>
      </c>
      <c r="G18" t="s">
        <v>12</v>
      </c>
      <c r="H18">
        <v>56.45</v>
      </c>
      <c r="I18" s="1">
        <v>59.68</v>
      </c>
      <c r="J18" s="1"/>
      <c r="K18" s="18">
        <v>47.61</v>
      </c>
      <c r="N18">
        <f>IFERROR(VLOOKUP(B18,AthListMen[],1,FALSE),0)</f>
        <v>65835</v>
      </c>
      <c r="O18">
        <f t="shared" si="0"/>
        <v>16</v>
      </c>
    </row>
    <row r="19" spans="1:15" x14ac:dyDescent="0.25">
      <c r="A19">
        <v>17</v>
      </c>
      <c r="B19">
        <v>65257</v>
      </c>
      <c r="C19">
        <v>45</v>
      </c>
      <c r="D19" t="s">
        <v>35</v>
      </c>
      <c r="E19" t="s">
        <v>14</v>
      </c>
      <c r="F19">
        <v>0</v>
      </c>
      <c r="G19" t="s">
        <v>12</v>
      </c>
      <c r="H19">
        <v>56.73</v>
      </c>
      <c r="I19" s="1">
        <v>59.95</v>
      </c>
      <c r="J19" s="1"/>
      <c r="K19" s="18">
        <v>52.47</v>
      </c>
      <c r="N19">
        <f>IFERROR(VLOOKUP(B19,AthListMen[],1,FALSE),0)</f>
        <v>65257</v>
      </c>
      <c r="O19">
        <f t="shared" si="0"/>
        <v>17</v>
      </c>
    </row>
    <row r="20" spans="1:15" x14ac:dyDescent="0.25">
      <c r="A20">
        <v>18</v>
      </c>
      <c r="B20">
        <v>67171</v>
      </c>
      <c r="C20">
        <v>25</v>
      </c>
      <c r="D20" t="s">
        <v>36</v>
      </c>
      <c r="E20" t="s">
        <v>37</v>
      </c>
      <c r="F20">
        <v>0</v>
      </c>
      <c r="G20" t="s">
        <v>12</v>
      </c>
      <c r="H20" s="1">
        <v>56.46</v>
      </c>
      <c r="I20" s="1">
        <v>7.0196759259259257E-4</v>
      </c>
      <c r="J20" s="1"/>
      <c r="K20" s="18">
        <v>56.28</v>
      </c>
      <c r="N20">
        <f>IFERROR(VLOOKUP(B20,AthListMen[],1,FALSE),0)</f>
        <v>67171</v>
      </c>
      <c r="O20">
        <f t="shared" si="0"/>
        <v>18</v>
      </c>
    </row>
    <row r="21" spans="1:15" x14ac:dyDescent="0.25">
      <c r="A21">
        <v>19</v>
      </c>
      <c r="B21">
        <v>69411</v>
      </c>
      <c r="C21">
        <v>23</v>
      </c>
      <c r="D21" t="s">
        <v>38</v>
      </c>
      <c r="E21" t="s">
        <v>14</v>
      </c>
      <c r="F21">
        <v>0</v>
      </c>
      <c r="G21" t="s">
        <v>12</v>
      </c>
      <c r="H21">
        <v>57.37</v>
      </c>
      <c r="I21" s="1">
        <v>59.77</v>
      </c>
      <c r="J21" s="1"/>
      <c r="K21" s="18">
        <v>56.54</v>
      </c>
      <c r="N21">
        <f>IFERROR(VLOOKUP(B21,AthListMen[],1,FALSE),0)</f>
        <v>69411</v>
      </c>
      <c r="O21">
        <f t="shared" si="0"/>
        <v>19</v>
      </c>
    </row>
    <row r="22" spans="1:15" x14ac:dyDescent="0.25">
      <c r="A22">
        <v>20</v>
      </c>
      <c r="B22">
        <v>67122</v>
      </c>
      <c r="C22">
        <v>1</v>
      </c>
      <c r="D22" t="s">
        <v>39</v>
      </c>
      <c r="E22" t="s">
        <v>40</v>
      </c>
      <c r="F22">
        <v>99</v>
      </c>
      <c r="G22" t="s">
        <v>12</v>
      </c>
      <c r="H22" s="1">
        <v>56.76</v>
      </c>
      <c r="I22" s="1">
        <v>7.0138888888888887E-4</v>
      </c>
      <c r="J22" s="1"/>
      <c r="K22" s="18">
        <v>58.49</v>
      </c>
      <c r="N22">
        <f>IFERROR(VLOOKUP(B22,AthListMen[],1,FALSE),0)</f>
        <v>67122</v>
      </c>
      <c r="O22">
        <f t="shared" si="0"/>
        <v>20</v>
      </c>
    </row>
    <row r="23" spans="1:15" x14ac:dyDescent="0.25">
      <c r="A23">
        <v>21</v>
      </c>
      <c r="B23">
        <v>65007</v>
      </c>
      <c r="C23">
        <v>26</v>
      </c>
      <c r="D23" t="s">
        <v>41</v>
      </c>
      <c r="E23" t="s">
        <v>25</v>
      </c>
      <c r="F23">
        <v>0</v>
      </c>
      <c r="G23" t="s">
        <v>12</v>
      </c>
      <c r="H23" s="1">
        <v>55.83</v>
      </c>
      <c r="I23" s="1">
        <v>7.1689814814814804E-4</v>
      </c>
      <c r="J23" s="1"/>
      <c r="K23" s="18">
        <v>62.12</v>
      </c>
      <c r="N23">
        <f>IFERROR(VLOOKUP(B23,AthListMen[],1,FALSE),0)</f>
        <v>65007</v>
      </c>
      <c r="O23">
        <f t="shared" si="0"/>
        <v>21</v>
      </c>
    </row>
    <row r="24" spans="1:15" x14ac:dyDescent="0.25">
      <c r="A24">
        <v>22</v>
      </c>
      <c r="B24">
        <v>104588</v>
      </c>
      <c r="C24">
        <v>42</v>
      </c>
      <c r="D24" t="s">
        <v>42</v>
      </c>
      <c r="E24" t="s">
        <v>40</v>
      </c>
      <c r="F24">
        <v>98</v>
      </c>
      <c r="G24" t="s">
        <v>43</v>
      </c>
      <c r="H24" s="1">
        <v>57.64</v>
      </c>
      <c r="I24" s="1">
        <v>7.0717592592592588E-4</v>
      </c>
      <c r="J24" s="1"/>
      <c r="K24" s="18">
        <v>70.7</v>
      </c>
      <c r="N24">
        <f>IFERROR(VLOOKUP(B24,AthListMen[],1,FALSE),0)</f>
        <v>0</v>
      </c>
      <c r="O24">
        <f t="shared" si="0"/>
        <v>21</v>
      </c>
    </row>
    <row r="25" spans="1:15" x14ac:dyDescent="0.25">
      <c r="A25">
        <v>23</v>
      </c>
      <c r="B25">
        <v>67117</v>
      </c>
      <c r="C25">
        <v>47</v>
      </c>
      <c r="D25" t="s">
        <v>44</v>
      </c>
      <c r="E25" t="s">
        <v>16</v>
      </c>
      <c r="F25">
        <v>0</v>
      </c>
      <c r="G25" t="s">
        <v>12</v>
      </c>
      <c r="H25" s="1">
        <v>57.99</v>
      </c>
      <c r="I25" s="1">
        <v>7.0671296296296292E-4</v>
      </c>
      <c r="J25" s="1"/>
      <c r="K25" s="18">
        <v>73.44</v>
      </c>
      <c r="N25">
        <f>IFERROR(VLOOKUP(B25,AthListMen[],1,FALSE),0)</f>
        <v>67117</v>
      </c>
      <c r="O25">
        <f t="shared" si="0"/>
        <v>22</v>
      </c>
    </row>
    <row r="26" spans="1:15" x14ac:dyDescent="0.25">
      <c r="A26">
        <v>24</v>
      </c>
      <c r="B26">
        <v>72569</v>
      </c>
      <c r="C26">
        <v>54</v>
      </c>
      <c r="D26" t="s">
        <v>45</v>
      </c>
      <c r="E26" t="s">
        <v>27</v>
      </c>
      <c r="F26">
        <v>99</v>
      </c>
      <c r="G26" t="s">
        <v>12</v>
      </c>
      <c r="H26" s="1">
        <v>57.51</v>
      </c>
      <c r="I26" s="1">
        <v>7.1597222222222212E-4</v>
      </c>
      <c r="J26" s="1"/>
      <c r="K26" s="18">
        <v>76.28</v>
      </c>
      <c r="N26">
        <f>IFERROR(VLOOKUP(B26,AthListMen[],1,FALSE),0)</f>
        <v>72569</v>
      </c>
      <c r="O26">
        <f t="shared" si="0"/>
        <v>23</v>
      </c>
    </row>
    <row r="27" spans="1:15" x14ac:dyDescent="0.25">
      <c r="A27">
        <v>25</v>
      </c>
      <c r="B27">
        <v>65183</v>
      </c>
      <c r="C27">
        <v>59</v>
      </c>
      <c r="D27" t="s">
        <v>46</v>
      </c>
      <c r="E27" t="s">
        <v>33</v>
      </c>
      <c r="F27">
        <v>99</v>
      </c>
      <c r="G27" t="s">
        <v>12</v>
      </c>
      <c r="H27" s="1">
        <v>58.3</v>
      </c>
      <c r="I27" s="1">
        <v>7.0902777777777772E-4</v>
      </c>
      <c r="J27" s="1"/>
      <c r="K27" s="18">
        <v>77.959999999999994</v>
      </c>
      <c r="N27">
        <f>IFERROR(VLOOKUP(B27,AthListMen[],1,FALSE),0)</f>
        <v>65183</v>
      </c>
      <c r="O27">
        <f t="shared" si="0"/>
        <v>24</v>
      </c>
    </row>
    <row r="28" spans="1:15" x14ac:dyDescent="0.25">
      <c r="A28">
        <v>26</v>
      </c>
      <c r="B28">
        <v>65590</v>
      </c>
      <c r="C28">
        <v>41</v>
      </c>
      <c r="D28" t="s">
        <v>47</v>
      </c>
      <c r="E28" t="s">
        <v>25</v>
      </c>
      <c r="F28">
        <v>0</v>
      </c>
      <c r="G28" t="s">
        <v>12</v>
      </c>
      <c r="H28" s="1">
        <v>58.89</v>
      </c>
      <c r="I28" s="1">
        <v>7.1481481481481483E-4</v>
      </c>
      <c r="J28" s="1"/>
      <c r="K28" s="18">
        <v>87.6</v>
      </c>
      <c r="N28">
        <f>IFERROR(VLOOKUP(B28,AthListMen[],1,FALSE),0)</f>
        <v>65590</v>
      </c>
      <c r="O28">
        <f t="shared" si="0"/>
        <v>25</v>
      </c>
    </row>
    <row r="29" spans="1:15" x14ac:dyDescent="0.25">
      <c r="A29">
        <v>27</v>
      </c>
      <c r="B29">
        <v>69631</v>
      </c>
      <c r="C29">
        <v>22</v>
      </c>
      <c r="D29" t="s">
        <v>48</v>
      </c>
      <c r="E29" t="s">
        <v>49</v>
      </c>
      <c r="F29">
        <v>99</v>
      </c>
      <c r="G29" t="s">
        <v>12</v>
      </c>
      <c r="H29" s="1">
        <v>58.99</v>
      </c>
      <c r="I29" s="1">
        <v>7.1423611111111113E-4</v>
      </c>
      <c r="J29" s="1"/>
      <c r="K29" s="18">
        <v>88.05</v>
      </c>
      <c r="N29">
        <f>IFERROR(VLOOKUP(B29,AthListMen[],1,FALSE),0)</f>
        <v>0</v>
      </c>
      <c r="O29">
        <f t="shared" si="0"/>
        <v>25</v>
      </c>
    </row>
    <row r="30" spans="1:15" x14ac:dyDescent="0.25">
      <c r="A30">
        <v>28</v>
      </c>
      <c r="B30">
        <v>67399</v>
      </c>
      <c r="C30">
        <v>33</v>
      </c>
      <c r="D30" t="s">
        <v>50</v>
      </c>
      <c r="E30" t="s">
        <v>22</v>
      </c>
      <c r="F30">
        <v>0</v>
      </c>
      <c r="G30" t="s">
        <v>12</v>
      </c>
      <c r="H30" s="1">
        <v>58.42</v>
      </c>
      <c r="I30" s="1">
        <v>7.2465277777777795E-4</v>
      </c>
      <c r="J30" s="1"/>
      <c r="K30" s="18">
        <v>90.97</v>
      </c>
      <c r="N30">
        <f>IFERROR(VLOOKUP(B30,AthListMen[],1,FALSE),0)</f>
        <v>67399</v>
      </c>
      <c r="O30">
        <f t="shared" si="0"/>
        <v>26</v>
      </c>
    </row>
    <row r="31" spans="1:15" x14ac:dyDescent="0.25">
      <c r="A31">
        <v>29</v>
      </c>
      <c r="B31">
        <v>66152</v>
      </c>
      <c r="C31">
        <v>20</v>
      </c>
      <c r="D31" t="s">
        <v>51</v>
      </c>
      <c r="E31" t="s">
        <v>49</v>
      </c>
      <c r="F31">
        <v>99</v>
      </c>
      <c r="G31" t="s">
        <v>12</v>
      </c>
      <c r="H31" s="1">
        <v>57.97</v>
      </c>
      <c r="I31" s="1">
        <v>7.326388888888889E-4</v>
      </c>
      <c r="J31" s="1"/>
      <c r="K31" s="18">
        <v>93.09</v>
      </c>
      <c r="N31">
        <f>IFERROR(VLOOKUP(B31,AthListMen[],1,FALSE),0)</f>
        <v>0</v>
      </c>
      <c r="O31">
        <f t="shared" si="0"/>
        <v>26</v>
      </c>
    </row>
    <row r="32" spans="1:15" x14ac:dyDescent="0.25">
      <c r="A32">
        <v>30</v>
      </c>
      <c r="B32">
        <v>65249</v>
      </c>
      <c r="C32">
        <v>55</v>
      </c>
      <c r="D32" t="s">
        <v>52</v>
      </c>
      <c r="E32" t="s">
        <v>16</v>
      </c>
      <c r="F32">
        <v>99</v>
      </c>
      <c r="G32" t="s">
        <v>12</v>
      </c>
      <c r="H32" s="1">
        <v>59.21</v>
      </c>
      <c r="I32" s="1">
        <v>7.1921296296296306E-4</v>
      </c>
      <c r="J32" s="1"/>
      <c r="K32" s="18">
        <v>93.8</v>
      </c>
      <c r="N32">
        <f>IFERROR(VLOOKUP(B32,AthListMen[],1,FALSE),0)</f>
        <v>65249</v>
      </c>
      <c r="O32">
        <f t="shared" si="0"/>
        <v>27</v>
      </c>
    </row>
    <row r="33" spans="1:15" x14ac:dyDescent="0.25">
      <c r="A33">
        <v>31</v>
      </c>
      <c r="B33">
        <v>70162</v>
      </c>
      <c r="C33">
        <v>52</v>
      </c>
      <c r="D33" t="s">
        <v>53</v>
      </c>
      <c r="E33" t="s">
        <v>27</v>
      </c>
      <c r="F33">
        <v>99</v>
      </c>
      <c r="G33" t="s">
        <v>12</v>
      </c>
      <c r="H33" s="1">
        <v>59.89</v>
      </c>
      <c r="I33" s="1">
        <v>7.2048611111111109E-4</v>
      </c>
      <c r="J33" s="1"/>
      <c r="K33" s="18">
        <v>100.79</v>
      </c>
      <c r="N33">
        <f>IFERROR(VLOOKUP(B33,AthListMen[],1,FALSE),0)</f>
        <v>70162</v>
      </c>
      <c r="O33">
        <f t="shared" si="0"/>
        <v>28</v>
      </c>
    </row>
    <row r="34" spans="1:15" x14ac:dyDescent="0.25">
      <c r="A34">
        <v>32</v>
      </c>
      <c r="B34">
        <v>67206</v>
      </c>
      <c r="C34">
        <v>57</v>
      </c>
      <c r="D34" t="s">
        <v>54</v>
      </c>
      <c r="E34" t="s">
        <v>40</v>
      </c>
      <c r="F34">
        <v>99</v>
      </c>
      <c r="G34" s="1" t="s">
        <v>12</v>
      </c>
      <c r="H34" s="1">
        <v>7.0277777777777775E-4</v>
      </c>
      <c r="I34" s="1">
        <v>7.1944444444444443E-4</v>
      </c>
      <c r="J34" s="1"/>
      <c r="K34" s="18">
        <v>107.34</v>
      </c>
      <c r="N34">
        <f>IFERROR(VLOOKUP(B34,AthListMen[],1,FALSE),0)</f>
        <v>67206</v>
      </c>
      <c r="O34">
        <f t="shared" si="0"/>
        <v>29</v>
      </c>
    </row>
    <row r="35" spans="1:15" x14ac:dyDescent="0.25">
      <c r="A35">
        <v>33</v>
      </c>
      <c r="B35">
        <v>73801</v>
      </c>
      <c r="C35">
        <v>44</v>
      </c>
      <c r="D35" t="s">
        <v>55</v>
      </c>
      <c r="E35" t="s">
        <v>14</v>
      </c>
      <c r="F35">
        <v>0</v>
      </c>
      <c r="G35" t="s">
        <v>12</v>
      </c>
      <c r="H35" s="1">
        <v>59.57</v>
      </c>
      <c r="I35" s="1">
        <v>7.3287037037037027E-4</v>
      </c>
      <c r="J35" s="1"/>
      <c r="K35" s="18">
        <v>107.42</v>
      </c>
      <c r="N35">
        <f>IFERROR(VLOOKUP(B35,AthListMen[],1,FALSE),0)</f>
        <v>73801</v>
      </c>
      <c r="O35">
        <f t="shared" ref="O35:O66" si="1">IF(N35&gt;0,IF(A35&gt;0,IF(A35&lt;999,IF(A35=A34,IF(N34&gt;0,O34,O34+1),IF(A34=A33,O34+2,O34+1)),0),O34),O34)</f>
        <v>30</v>
      </c>
    </row>
    <row r="36" spans="1:15" x14ac:dyDescent="0.25">
      <c r="A36">
        <v>34</v>
      </c>
      <c r="B36">
        <v>65110</v>
      </c>
      <c r="C36">
        <v>56</v>
      </c>
      <c r="D36" t="s">
        <v>56</v>
      </c>
      <c r="E36" t="s">
        <v>33</v>
      </c>
      <c r="F36">
        <v>0</v>
      </c>
      <c r="G36" s="1" t="s">
        <v>12</v>
      </c>
      <c r="H36" s="1">
        <v>6.9699074074074075E-4</v>
      </c>
      <c r="I36" s="1">
        <v>7.3541666666666666E-4</v>
      </c>
      <c r="J36" s="1"/>
      <c r="K36" s="18">
        <v>115.12</v>
      </c>
      <c r="N36">
        <f>IFERROR(VLOOKUP(B36,AthListMen[],1,FALSE),0)</f>
        <v>65110</v>
      </c>
      <c r="O36">
        <f t="shared" si="1"/>
        <v>31</v>
      </c>
    </row>
    <row r="37" spans="1:15" x14ac:dyDescent="0.25">
      <c r="A37">
        <v>35</v>
      </c>
      <c r="B37">
        <v>65901</v>
      </c>
      <c r="C37">
        <v>58</v>
      </c>
      <c r="D37" t="s">
        <v>57</v>
      </c>
      <c r="E37" t="s">
        <v>27</v>
      </c>
      <c r="F37">
        <v>0</v>
      </c>
      <c r="G37" s="1" t="s">
        <v>12</v>
      </c>
      <c r="H37" s="1">
        <v>7.0798611111111116E-4</v>
      </c>
      <c r="I37" s="1">
        <v>7.407407407407407E-4</v>
      </c>
      <c r="J37" s="1"/>
      <c r="K37" s="18">
        <v>127.6</v>
      </c>
      <c r="N37">
        <f>IFERROR(VLOOKUP(B37,AthListMen[],1,FALSE),0)</f>
        <v>65901</v>
      </c>
      <c r="O37">
        <f t="shared" si="1"/>
        <v>32</v>
      </c>
    </row>
    <row r="38" spans="1:15" x14ac:dyDescent="0.25">
      <c r="A38">
        <v>36</v>
      </c>
      <c r="B38">
        <v>66913</v>
      </c>
      <c r="C38">
        <v>46</v>
      </c>
      <c r="D38" t="s">
        <v>58</v>
      </c>
      <c r="E38" t="s">
        <v>33</v>
      </c>
      <c r="F38">
        <v>99</v>
      </c>
      <c r="G38" s="1" t="s">
        <v>12</v>
      </c>
      <c r="H38" s="1">
        <v>7.1620370370370371E-4</v>
      </c>
      <c r="I38" s="1">
        <v>7.413194444444443E-4</v>
      </c>
      <c r="J38" s="1"/>
      <c r="K38" s="18">
        <v>134.32</v>
      </c>
      <c r="N38">
        <f>IFERROR(VLOOKUP(B38,AthListMen[],1,FALSE),0)</f>
        <v>66913</v>
      </c>
      <c r="O38">
        <f t="shared" si="1"/>
        <v>33</v>
      </c>
    </row>
    <row r="39" spans="1:15" x14ac:dyDescent="0.25">
      <c r="A39">
        <v>37</v>
      </c>
      <c r="B39">
        <v>65248</v>
      </c>
      <c r="C39">
        <v>49</v>
      </c>
      <c r="D39" t="s">
        <v>59</v>
      </c>
      <c r="E39" t="s">
        <v>33</v>
      </c>
      <c r="F39">
        <v>0</v>
      </c>
      <c r="G39" s="1" t="s">
        <v>12</v>
      </c>
      <c r="H39" s="1">
        <v>7.0960648148148152E-4</v>
      </c>
      <c r="I39" s="1">
        <v>7.5879629629629637E-4</v>
      </c>
      <c r="J39" s="1"/>
      <c r="K39" s="18">
        <v>142.63999999999999</v>
      </c>
      <c r="N39">
        <f>IFERROR(VLOOKUP(B39,AthListMen[],1,FALSE),0)</f>
        <v>65248</v>
      </c>
      <c r="O39">
        <f t="shared" si="1"/>
        <v>34</v>
      </c>
    </row>
    <row r="40" spans="1:15" x14ac:dyDescent="0.25">
      <c r="A40">
        <v>38</v>
      </c>
      <c r="B40">
        <v>67575</v>
      </c>
      <c r="C40">
        <v>51</v>
      </c>
      <c r="D40" t="s">
        <v>60</v>
      </c>
      <c r="E40" t="s">
        <v>25</v>
      </c>
      <c r="F40">
        <v>0</v>
      </c>
      <c r="G40" s="1" t="s">
        <v>12</v>
      </c>
      <c r="H40" s="1">
        <v>7.2233796296296293E-4</v>
      </c>
      <c r="I40" s="1">
        <v>7.5115740740740742E-4</v>
      </c>
      <c r="J40" s="1"/>
      <c r="K40" s="18">
        <v>146.54</v>
      </c>
      <c r="N40">
        <f>IFERROR(VLOOKUP(B40,AthListMen[],1,FALSE),0)</f>
        <v>67575</v>
      </c>
      <c r="O40">
        <f t="shared" si="1"/>
        <v>35</v>
      </c>
    </row>
    <row r="41" spans="1:15" x14ac:dyDescent="0.25">
      <c r="A41">
        <v>39</v>
      </c>
      <c r="B41">
        <v>66203</v>
      </c>
      <c r="C41">
        <v>38</v>
      </c>
      <c r="D41" t="s">
        <v>61</v>
      </c>
      <c r="E41" t="s">
        <v>49</v>
      </c>
      <c r="F41">
        <v>0</v>
      </c>
      <c r="G41" s="1" t="s">
        <v>12</v>
      </c>
      <c r="H41" s="1">
        <v>7.1122685185185189E-4</v>
      </c>
      <c r="I41" s="1">
        <v>7.8969907407407407E-4</v>
      </c>
      <c r="J41" s="1"/>
      <c r="K41" s="18">
        <v>167.51</v>
      </c>
      <c r="N41">
        <f>IFERROR(VLOOKUP(B41,AthListMen[],1,FALSE),0)</f>
        <v>0</v>
      </c>
      <c r="O41">
        <f t="shared" si="1"/>
        <v>35</v>
      </c>
    </row>
    <row r="42" spans="1:15" x14ac:dyDescent="0.25">
      <c r="A42">
        <v>40</v>
      </c>
      <c r="B42">
        <v>85275</v>
      </c>
      <c r="C42">
        <v>66</v>
      </c>
      <c r="D42" t="s">
        <v>62</v>
      </c>
      <c r="E42" t="s">
        <v>40</v>
      </c>
      <c r="F42">
        <v>0</v>
      </c>
      <c r="G42" s="1" t="s">
        <v>12</v>
      </c>
      <c r="H42" s="1">
        <v>7.5960648148148166E-4</v>
      </c>
      <c r="I42" s="1">
        <v>7.6817129629629631E-4</v>
      </c>
      <c r="J42" s="1"/>
      <c r="K42" s="18">
        <v>188.04</v>
      </c>
      <c r="N42">
        <f>IFERROR(VLOOKUP(B42,AthListMen[],1,FALSE),0)</f>
        <v>85275</v>
      </c>
      <c r="O42">
        <f t="shared" si="1"/>
        <v>36</v>
      </c>
    </row>
    <row r="43" spans="1:15" x14ac:dyDescent="0.25">
      <c r="A43">
        <v>41</v>
      </c>
      <c r="B43">
        <v>65993</v>
      </c>
      <c r="C43">
        <v>53</v>
      </c>
      <c r="D43" t="s">
        <v>63</v>
      </c>
      <c r="E43" t="s">
        <v>22</v>
      </c>
      <c r="F43">
        <v>0</v>
      </c>
      <c r="G43" s="1" t="s">
        <v>12</v>
      </c>
      <c r="H43" s="1">
        <v>7.5497685185185184E-4</v>
      </c>
      <c r="I43" s="1">
        <v>7.9085648148148147E-4</v>
      </c>
      <c r="J43" s="1"/>
      <c r="K43" s="18">
        <v>201.84</v>
      </c>
      <c r="N43">
        <f>IFERROR(VLOOKUP(B43,AthListMen[],1,FALSE),0)</f>
        <v>65993</v>
      </c>
      <c r="O43">
        <f t="shared" si="1"/>
        <v>37</v>
      </c>
    </row>
    <row r="44" spans="1:15" x14ac:dyDescent="0.25">
      <c r="A44">
        <v>42</v>
      </c>
      <c r="B44">
        <v>71423</v>
      </c>
      <c r="C44">
        <v>30</v>
      </c>
      <c r="D44" t="s">
        <v>64</v>
      </c>
      <c r="E44" t="s">
        <v>49</v>
      </c>
      <c r="F44">
        <v>98</v>
      </c>
      <c r="G44" s="1" t="s">
        <v>43</v>
      </c>
      <c r="H44" s="1">
        <v>7.7071759259259248E-4</v>
      </c>
      <c r="I44" s="1">
        <v>8.0416666666666657E-4</v>
      </c>
      <c r="J44" s="1"/>
      <c r="K44" s="18">
        <v>224.05</v>
      </c>
      <c r="N44">
        <f>IFERROR(VLOOKUP(B44,AthListMen[],1,FALSE),0)</f>
        <v>0</v>
      </c>
      <c r="O44">
        <f t="shared" si="1"/>
        <v>37</v>
      </c>
    </row>
    <row r="45" spans="1:15" x14ac:dyDescent="0.25">
      <c r="A45">
        <v>999</v>
      </c>
      <c r="B45">
        <v>67003</v>
      </c>
      <c r="C45">
        <v>15</v>
      </c>
      <c r="D45" t="s">
        <v>65</v>
      </c>
      <c r="E45" t="s">
        <v>16</v>
      </c>
      <c r="F45">
        <v>99</v>
      </c>
      <c r="G45" t="s">
        <v>12</v>
      </c>
      <c r="H45" t="s">
        <v>66</v>
      </c>
      <c r="I45" t="s">
        <v>67</v>
      </c>
      <c r="K45" s="18">
        <v>0</v>
      </c>
      <c r="N45">
        <f>IFERROR(VLOOKUP(B45,AthListMen[],1,FALSE),0)</f>
        <v>67003</v>
      </c>
      <c r="O45">
        <f t="shared" si="1"/>
        <v>0</v>
      </c>
    </row>
    <row r="46" spans="1:15" x14ac:dyDescent="0.25">
      <c r="A46">
        <v>999</v>
      </c>
      <c r="B46">
        <v>104597</v>
      </c>
      <c r="C46">
        <v>17</v>
      </c>
      <c r="D46" t="s">
        <v>68</v>
      </c>
      <c r="E46" t="s">
        <v>16</v>
      </c>
      <c r="F46">
        <v>98</v>
      </c>
      <c r="G46" t="s">
        <v>43</v>
      </c>
      <c r="H46" t="s">
        <v>66</v>
      </c>
      <c r="I46" t="s">
        <v>67</v>
      </c>
      <c r="K46" s="18">
        <v>0</v>
      </c>
      <c r="N46">
        <f>IFERROR(VLOOKUP(B46,AthListMen[],1,FALSE),0)</f>
        <v>0</v>
      </c>
      <c r="O46">
        <f t="shared" si="1"/>
        <v>0</v>
      </c>
    </row>
    <row r="47" spans="1:15" x14ac:dyDescent="0.25">
      <c r="A47">
        <v>999</v>
      </c>
      <c r="B47">
        <v>67569</v>
      </c>
      <c r="C47">
        <v>11</v>
      </c>
      <c r="D47" t="s">
        <v>69</v>
      </c>
      <c r="E47" t="s">
        <v>40</v>
      </c>
      <c r="F47">
        <v>99</v>
      </c>
      <c r="G47" t="s">
        <v>12</v>
      </c>
      <c r="H47" t="s">
        <v>66</v>
      </c>
      <c r="I47" t="s">
        <v>67</v>
      </c>
      <c r="K47" s="18">
        <v>0</v>
      </c>
      <c r="N47">
        <f>IFERROR(VLOOKUP(B47,AthListMen[],1,FALSE),0)</f>
        <v>67569</v>
      </c>
      <c r="O47">
        <f t="shared" si="1"/>
        <v>0</v>
      </c>
    </row>
    <row r="48" spans="1:15" x14ac:dyDescent="0.25">
      <c r="A48">
        <v>999</v>
      </c>
      <c r="B48">
        <v>65187</v>
      </c>
      <c r="C48">
        <v>5</v>
      </c>
      <c r="D48" t="s">
        <v>70</v>
      </c>
      <c r="E48" t="s">
        <v>25</v>
      </c>
      <c r="F48">
        <v>99</v>
      </c>
      <c r="G48" t="s">
        <v>12</v>
      </c>
      <c r="H48" t="s">
        <v>66</v>
      </c>
      <c r="I48" t="s">
        <v>67</v>
      </c>
      <c r="K48" s="18">
        <v>0</v>
      </c>
      <c r="N48">
        <f>IFERROR(VLOOKUP(B48,AthListMen[],1,FALSE),0)</f>
        <v>65187</v>
      </c>
      <c r="O48">
        <f t="shared" si="1"/>
        <v>0</v>
      </c>
    </row>
    <row r="49" spans="1:15" x14ac:dyDescent="0.25">
      <c r="A49">
        <v>999</v>
      </c>
      <c r="B49">
        <v>67898</v>
      </c>
      <c r="C49">
        <v>14</v>
      </c>
      <c r="D49" t="s">
        <v>71</v>
      </c>
      <c r="E49" t="s">
        <v>11</v>
      </c>
      <c r="F49">
        <v>0</v>
      </c>
      <c r="G49" t="s">
        <v>12</v>
      </c>
      <c r="H49" t="s">
        <v>66</v>
      </c>
      <c r="I49" t="s">
        <v>67</v>
      </c>
      <c r="K49" s="18">
        <v>0</v>
      </c>
      <c r="N49">
        <f>IFERROR(VLOOKUP(B49,AthListMen[],1,FALSE),0)</f>
        <v>67898</v>
      </c>
      <c r="O49">
        <f t="shared" si="1"/>
        <v>0</v>
      </c>
    </row>
    <row r="50" spans="1:15" x14ac:dyDescent="0.25">
      <c r="A50">
        <v>999</v>
      </c>
      <c r="B50">
        <v>66149</v>
      </c>
      <c r="C50">
        <v>3</v>
      </c>
      <c r="D50" t="s">
        <v>72</v>
      </c>
      <c r="E50" t="s">
        <v>49</v>
      </c>
      <c r="F50">
        <v>0</v>
      </c>
      <c r="G50" t="s">
        <v>12</v>
      </c>
      <c r="H50" t="s">
        <v>66</v>
      </c>
      <c r="I50" t="s">
        <v>66</v>
      </c>
      <c r="K50" s="18">
        <v>0</v>
      </c>
      <c r="N50">
        <f>IFERROR(VLOOKUP(B50,AthListMen[],1,FALSE),0)</f>
        <v>0</v>
      </c>
      <c r="O50">
        <f t="shared" si="1"/>
        <v>0</v>
      </c>
    </row>
    <row r="51" spans="1:15" x14ac:dyDescent="0.25">
      <c r="A51">
        <v>999</v>
      </c>
      <c r="B51">
        <v>67127</v>
      </c>
      <c r="C51">
        <v>19</v>
      </c>
      <c r="D51" t="s">
        <v>73</v>
      </c>
      <c r="E51" t="s">
        <v>40</v>
      </c>
      <c r="F51">
        <v>0</v>
      </c>
      <c r="G51" t="s">
        <v>12</v>
      </c>
      <c r="H51" t="s">
        <v>66</v>
      </c>
      <c r="I51" t="s">
        <v>67</v>
      </c>
      <c r="K51" s="18">
        <v>0</v>
      </c>
      <c r="N51">
        <f>IFERROR(VLOOKUP(B51,AthListMen[],1,FALSE),0)</f>
        <v>67127</v>
      </c>
      <c r="O51">
        <f t="shared" si="1"/>
        <v>0</v>
      </c>
    </row>
    <row r="52" spans="1:15" x14ac:dyDescent="0.25">
      <c r="A52">
        <v>999</v>
      </c>
      <c r="B52">
        <v>71348</v>
      </c>
      <c r="C52">
        <v>27</v>
      </c>
      <c r="D52" t="s">
        <v>74</v>
      </c>
      <c r="E52" t="s">
        <v>29</v>
      </c>
      <c r="F52">
        <v>99</v>
      </c>
      <c r="G52" t="s">
        <v>12</v>
      </c>
      <c r="H52" t="s">
        <v>66</v>
      </c>
      <c r="I52" t="s">
        <v>67</v>
      </c>
      <c r="K52" s="18">
        <v>0</v>
      </c>
      <c r="N52">
        <f>IFERROR(VLOOKUP(B52,AthListMen[],1,FALSE),0)</f>
        <v>71348</v>
      </c>
      <c r="O52">
        <f t="shared" si="1"/>
        <v>0</v>
      </c>
    </row>
    <row r="53" spans="1:15" x14ac:dyDescent="0.25">
      <c r="A53">
        <v>999</v>
      </c>
      <c r="B53">
        <v>67020</v>
      </c>
      <c r="C53">
        <v>28</v>
      </c>
      <c r="D53" t="s">
        <v>75</v>
      </c>
      <c r="E53" t="s">
        <v>76</v>
      </c>
      <c r="F53">
        <v>0</v>
      </c>
      <c r="G53" t="s">
        <v>12</v>
      </c>
      <c r="H53" t="s">
        <v>66</v>
      </c>
      <c r="I53" t="s">
        <v>66</v>
      </c>
      <c r="K53" s="18">
        <v>0</v>
      </c>
      <c r="N53">
        <f>IFERROR(VLOOKUP(B53,AthListMen[],1,FALSE),0)</f>
        <v>67020</v>
      </c>
      <c r="O53">
        <f t="shared" si="1"/>
        <v>0</v>
      </c>
    </row>
    <row r="54" spans="1:15" x14ac:dyDescent="0.25">
      <c r="A54">
        <v>999</v>
      </c>
      <c r="B54">
        <v>69415</v>
      </c>
      <c r="C54">
        <v>29</v>
      </c>
      <c r="D54" t="s">
        <v>77</v>
      </c>
      <c r="E54" t="s">
        <v>16</v>
      </c>
      <c r="F54">
        <v>99</v>
      </c>
      <c r="G54" t="s">
        <v>12</v>
      </c>
      <c r="H54" t="s">
        <v>66</v>
      </c>
      <c r="I54" t="s">
        <v>67</v>
      </c>
      <c r="K54" s="18">
        <v>0</v>
      </c>
      <c r="N54">
        <f>IFERROR(VLOOKUP(B54,AthListMen[],1,FALSE),0)</f>
        <v>69415</v>
      </c>
      <c r="O54">
        <f t="shared" si="1"/>
        <v>0</v>
      </c>
    </row>
    <row r="55" spans="1:15" x14ac:dyDescent="0.25">
      <c r="A55">
        <v>999</v>
      </c>
      <c r="B55">
        <v>65452</v>
      </c>
      <c r="C55">
        <v>32</v>
      </c>
      <c r="D55" t="s">
        <v>78</v>
      </c>
      <c r="E55" t="s">
        <v>25</v>
      </c>
      <c r="F55">
        <v>0</v>
      </c>
      <c r="G55" t="s">
        <v>12</v>
      </c>
      <c r="H55" t="s">
        <v>66</v>
      </c>
      <c r="I55" t="s">
        <v>67</v>
      </c>
      <c r="K55" s="18">
        <v>0</v>
      </c>
      <c r="N55">
        <f>IFERROR(VLOOKUP(B55,AthListMen[],1,FALSE),0)</f>
        <v>65452</v>
      </c>
      <c r="O55">
        <f t="shared" si="1"/>
        <v>0</v>
      </c>
    </row>
    <row r="56" spans="1:15" x14ac:dyDescent="0.25">
      <c r="A56">
        <v>999</v>
      </c>
      <c r="B56">
        <v>65052</v>
      </c>
      <c r="C56">
        <v>37</v>
      </c>
      <c r="D56" t="s">
        <v>79</v>
      </c>
      <c r="E56" t="s">
        <v>25</v>
      </c>
      <c r="F56">
        <v>99</v>
      </c>
      <c r="G56" t="s">
        <v>12</v>
      </c>
      <c r="H56" t="s">
        <v>66</v>
      </c>
      <c r="I56" t="s">
        <v>67</v>
      </c>
      <c r="K56" s="18">
        <v>0</v>
      </c>
      <c r="N56">
        <f>IFERROR(VLOOKUP(B56,AthListMen[],1,FALSE),0)</f>
        <v>65052</v>
      </c>
      <c r="O56">
        <f t="shared" si="1"/>
        <v>0</v>
      </c>
    </row>
    <row r="57" spans="1:15" x14ac:dyDescent="0.25">
      <c r="A57">
        <v>999</v>
      </c>
      <c r="B57">
        <v>77071</v>
      </c>
      <c r="C57">
        <v>39</v>
      </c>
      <c r="D57" t="s">
        <v>80</v>
      </c>
      <c r="E57" t="s">
        <v>81</v>
      </c>
      <c r="F57">
        <v>99</v>
      </c>
      <c r="G57" t="s">
        <v>12</v>
      </c>
      <c r="H57" t="s">
        <v>66</v>
      </c>
      <c r="I57" t="s">
        <v>66</v>
      </c>
      <c r="K57" s="18">
        <v>0</v>
      </c>
      <c r="N57">
        <f>IFERROR(VLOOKUP(B57,AthListMen[],1,FALSE),0)</f>
        <v>0</v>
      </c>
      <c r="O57">
        <f t="shared" si="1"/>
        <v>0</v>
      </c>
    </row>
    <row r="58" spans="1:15" x14ac:dyDescent="0.25">
      <c r="A58">
        <v>999</v>
      </c>
      <c r="B58">
        <v>65404</v>
      </c>
      <c r="C58">
        <v>48</v>
      </c>
      <c r="D58" t="s">
        <v>82</v>
      </c>
      <c r="E58" t="s">
        <v>33</v>
      </c>
      <c r="F58">
        <v>0</v>
      </c>
      <c r="G58" t="s">
        <v>12</v>
      </c>
      <c r="H58" t="s">
        <v>66</v>
      </c>
      <c r="I58" t="s">
        <v>66</v>
      </c>
      <c r="K58" s="18">
        <v>0</v>
      </c>
      <c r="N58">
        <f>IFERROR(VLOOKUP(B58,AthListMen[],1,FALSE),0)</f>
        <v>65404</v>
      </c>
      <c r="O58">
        <f t="shared" si="1"/>
        <v>0</v>
      </c>
    </row>
    <row r="59" spans="1:15" x14ac:dyDescent="0.25">
      <c r="A59">
        <v>999</v>
      </c>
      <c r="B59">
        <v>65074</v>
      </c>
      <c r="C59">
        <v>62</v>
      </c>
      <c r="D59" t="s">
        <v>83</v>
      </c>
      <c r="E59" t="s">
        <v>84</v>
      </c>
      <c r="F59">
        <v>99</v>
      </c>
      <c r="G59" t="s">
        <v>12</v>
      </c>
      <c r="H59" t="s">
        <v>66</v>
      </c>
      <c r="I59" t="s">
        <v>67</v>
      </c>
      <c r="K59" s="18">
        <v>0</v>
      </c>
      <c r="N59">
        <f>IFERROR(VLOOKUP(B59,AthListMen[],1,FALSE),0)</f>
        <v>65074</v>
      </c>
      <c r="O59">
        <f t="shared" si="1"/>
        <v>0</v>
      </c>
    </row>
    <row r="60" spans="1:15" x14ac:dyDescent="0.25">
      <c r="A60">
        <v>999</v>
      </c>
      <c r="B60">
        <v>84402</v>
      </c>
      <c r="C60">
        <v>65</v>
      </c>
      <c r="D60" t="s">
        <v>85</v>
      </c>
      <c r="E60" t="s">
        <v>29</v>
      </c>
      <c r="F60">
        <v>99</v>
      </c>
      <c r="G60" t="s">
        <v>12</v>
      </c>
      <c r="H60" t="s">
        <v>66</v>
      </c>
      <c r="I60" t="s">
        <v>67</v>
      </c>
      <c r="K60" s="18">
        <v>0</v>
      </c>
      <c r="N60">
        <f>IFERROR(VLOOKUP(B60,AthListMen[],1,FALSE),0)</f>
        <v>84402</v>
      </c>
      <c r="O60">
        <f t="shared" si="1"/>
        <v>0</v>
      </c>
    </row>
    <row r="61" spans="1:15" x14ac:dyDescent="0.25">
      <c r="A61">
        <v>999</v>
      </c>
      <c r="B61">
        <v>66256</v>
      </c>
      <c r="C61">
        <v>63</v>
      </c>
      <c r="D61" t="s">
        <v>86</v>
      </c>
      <c r="E61" t="s">
        <v>81</v>
      </c>
      <c r="F61">
        <v>0</v>
      </c>
      <c r="G61" t="s">
        <v>12</v>
      </c>
      <c r="H61" t="s">
        <v>87</v>
      </c>
      <c r="I61" t="s">
        <v>67</v>
      </c>
      <c r="K61" s="18">
        <v>0</v>
      </c>
      <c r="N61">
        <f>IFERROR(VLOOKUP(B61,AthListMen[],1,FALSE),0)</f>
        <v>0</v>
      </c>
      <c r="O61">
        <f t="shared" si="1"/>
        <v>0</v>
      </c>
    </row>
    <row r="62" spans="1:15" x14ac:dyDescent="0.25">
      <c r="A62">
        <v>999</v>
      </c>
      <c r="B62">
        <v>73748</v>
      </c>
      <c r="C62">
        <v>67</v>
      </c>
      <c r="D62" t="s">
        <v>88</v>
      </c>
      <c r="E62" t="s">
        <v>89</v>
      </c>
      <c r="F62">
        <v>99</v>
      </c>
      <c r="G62" t="s">
        <v>12</v>
      </c>
      <c r="H62" t="s">
        <v>90</v>
      </c>
      <c r="I62" t="s">
        <v>67</v>
      </c>
      <c r="K62" s="18">
        <v>0</v>
      </c>
      <c r="N62">
        <f>IFERROR(VLOOKUP(B62,AthListMen[],1,FALSE),0)</f>
        <v>73748</v>
      </c>
      <c r="O62">
        <f t="shared" si="1"/>
        <v>0</v>
      </c>
    </row>
    <row r="63" spans="1:15" x14ac:dyDescent="0.25">
      <c r="A63">
        <v>999</v>
      </c>
      <c r="B63">
        <v>67237</v>
      </c>
      <c r="C63">
        <v>8</v>
      </c>
      <c r="D63" t="s">
        <v>91</v>
      </c>
      <c r="E63" t="s">
        <v>16</v>
      </c>
      <c r="F63">
        <v>99</v>
      </c>
      <c r="G63" t="s">
        <v>12</v>
      </c>
      <c r="H63">
        <v>52.71</v>
      </c>
      <c r="I63" t="s">
        <v>66</v>
      </c>
      <c r="K63" s="18">
        <v>0</v>
      </c>
      <c r="N63">
        <f>IFERROR(VLOOKUP(B63,AthListMen[],1,FALSE),0)</f>
        <v>67237</v>
      </c>
      <c r="O63">
        <f t="shared" si="1"/>
        <v>0</v>
      </c>
    </row>
    <row r="64" spans="1:15" x14ac:dyDescent="0.25">
      <c r="A64">
        <v>999</v>
      </c>
      <c r="B64">
        <v>67162</v>
      </c>
      <c r="C64">
        <v>24</v>
      </c>
      <c r="D64" t="s">
        <v>92</v>
      </c>
      <c r="E64" t="s">
        <v>40</v>
      </c>
      <c r="F64">
        <v>0</v>
      </c>
      <c r="G64" t="s">
        <v>12</v>
      </c>
      <c r="H64">
        <v>54.67</v>
      </c>
      <c r="I64" t="s">
        <v>66</v>
      </c>
      <c r="K64" s="18">
        <v>0</v>
      </c>
      <c r="N64">
        <f>IFERROR(VLOOKUP(B64,AthListMen[],1,FALSE),0)</f>
        <v>67162</v>
      </c>
      <c r="O64">
        <f t="shared" si="1"/>
        <v>0</v>
      </c>
    </row>
    <row r="65" spans="1:15" x14ac:dyDescent="0.25">
      <c r="A65">
        <v>999</v>
      </c>
      <c r="B65">
        <v>65277</v>
      </c>
      <c r="C65">
        <v>50</v>
      </c>
      <c r="D65" t="s">
        <v>93</v>
      </c>
      <c r="E65" t="s">
        <v>14</v>
      </c>
      <c r="F65">
        <v>99</v>
      </c>
      <c r="G65" t="s">
        <v>12</v>
      </c>
      <c r="H65">
        <v>59.89</v>
      </c>
      <c r="I65" t="s">
        <v>66</v>
      </c>
      <c r="K65" s="18">
        <v>0</v>
      </c>
      <c r="N65">
        <f>IFERROR(VLOOKUP(B65,AthListMen[],1,FALSE),0)</f>
        <v>65277</v>
      </c>
      <c r="O65">
        <f t="shared" si="1"/>
        <v>0</v>
      </c>
    </row>
    <row r="66" spans="1:15" x14ac:dyDescent="0.25">
      <c r="A66">
        <v>999</v>
      </c>
      <c r="B66">
        <v>81590</v>
      </c>
      <c r="C66">
        <v>61</v>
      </c>
      <c r="D66" t="s">
        <v>94</v>
      </c>
      <c r="E66" t="s">
        <v>29</v>
      </c>
      <c r="F66">
        <v>0</v>
      </c>
      <c r="G66" s="1" t="s">
        <v>12</v>
      </c>
      <c r="H66" s="1">
        <v>7.175925925925927E-4</v>
      </c>
      <c r="I66" t="s">
        <v>66</v>
      </c>
      <c r="K66" s="18">
        <v>0</v>
      </c>
      <c r="N66">
        <f>IFERROR(VLOOKUP(B66,AthListMen[],1,FALSE),0)</f>
        <v>81590</v>
      </c>
      <c r="O66">
        <f t="shared" si="1"/>
        <v>0</v>
      </c>
    </row>
    <row r="67" spans="1:15" x14ac:dyDescent="0.25">
      <c r="A67">
        <v>999</v>
      </c>
      <c r="B67">
        <v>65861</v>
      </c>
      <c r="C67">
        <v>64</v>
      </c>
      <c r="D67" t="s">
        <v>95</v>
      </c>
      <c r="E67" t="s">
        <v>22</v>
      </c>
      <c r="F67">
        <v>99</v>
      </c>
      <c r="G67" s="1" t="s">
        <v>12</v>
      </c>
      <c r="H67" s="1">
        <v>8.9629629629629619E-4</v>
      </c>
      <c r="I67" t="s">
        <v>66</v>
      </c>
      <c r="K67" s="18">
        <v>0</v>
      </c>
      <c r="N67">
        <f>IFERROR(VLOOKUP(B67,AthListMen[],1,FALSE),0)</f>
        <v>65861</v>
      </c>
      <c r="O67">
        <f t="shared" ref="O67:O98" si="2">IF(N67&gt;0,IF(A67&gt;0,IF(A67&lt;999,IF(A67=A66,IF(N66&gt;0,O66,O66+1),IF(A66=A65,O66+2,O66+1)),0),O66),O66)</f>
        <v>0</v>
      </c>
    </row>
    <row r="68" spans="1:15" x14ac:dyDescent="0.25">
      <c r="A68">
        <v>999</v>
      </c>
      <c r="B68">
        <v>66130</v>
      </c>
      <c r="C68">
        <v>16</v>
      </c>
      <c r="D68" t="s">
        <v>96</v>
      </c>
      <c r="E68" t="s">
        <v>49</v>
      </c>
      <c r="F68">
        <v>98</v>
      </c>
      <c r="G68" t="s">
        <v>43</v>
      </c>
      <c r="H68">
        <v>59.14</v>
      </c>
      <c r="I68" t="s">
        <v>97</v>
      </c>
      <c r="K68" s="18">
        <v>0</v>
      </c>
      <c r="N68">
        <f>IFERROR(VLOOKUP(B68,AthListMen[],1,FALSE),0)</f>
        <v>0</v>
      </c>
      <c r="O68">
        <f t="shared" si="2"/>
        <v>0</v>
      </c>
    </row>
    <row r="69" spans="1:15" x14ac:dyDescent="0.25">
      <c r="A69">
        <v>999</v>
      </c>
      <c r="B69">
        <v>74214</v>
      </c>
      <c r="C69">
        <v>31</v>
      </c>
      <c r="D69" t="s">
        <v>98</v>
      </c>
      <c r="E69" t="s">
        <v>49</v>
      </c>
      <c r="F69">
        <v>0</v>
      </c>
      <c r="G69" s="1" t="s">
        <v>12</v>
      </c>
      <c r="H69" s="1">
        <v>7.2881944444444459E-4</v>
      </c>
      <c r="I69" t="s">
        <v>99</v>
      </c>
      <c r="K69" s="18">
        <v>0</v>
      </c>
      <c r="N69">
        <f>IFERROR(VLOOKUP(B69,AthListMen[],1,FALSE),0)</f>
        <v>0</v>
      </c>
      <c r="O69">
        <f t="shared" si="2"/>
        <v>0</v>
      </c>
    </row>
    <row r="70" spans="1:15" x14ac:dyDescent="0.25">
      <c r="N70">
        <f>IFERROR(VLOOKUP(B70,AthListMen[],1,FALSE),0)</f>
        <v>0</v>
      </c>
      <c r="O70">
        <f t="shared" si="2"/>
        <v>0</v>
      </c>
    </row>
    <row r="71" spans="1:15" x14ac:dyDescent="0.25">
      <c r="N71">
        <f>IFERROR(VLOOKUP(B71,AthListMen[],1,FALSE),0)</f>
        <v>0</v>
      </c>
      <c r="O71">
        <f t="shared" si="2"/>
        <v>0</v>
      </c>
    </row>
    <row r="72" spans="1:15" x14ac:dyDescent="0.25">
      <c r="N72">
        <f>IFERROR(VLOOKUP(B72,AthListMen[],1,FALSE),0)</f>
        <v>0</v>
      </c>
      <c r="O72">
        <f t="shared" si="2"/>
        <v>0</v>
      </c>
    </row>
    <row r="73" spans="1:15" x14ac:dyDescent="0.25">
      <c r="N73">
        <f>IFERROR(VLOOKUP(B73,AthListMen[],1,FALSE),0)</f>
        <v>0</v>
      </c>
      <c r="O73">
        <f t="shared" si="2"/>
        <v>0</v>
      </c>
    </row>
    <row r="74" spans="1:15" x14ac:dyDescent="0.25">
      <c r="N74">
        <f>IFERROR(VLOOKUP(B74,AthListMen[],1,FALSE),0)</f>
        <v>0</v>
      </c>
      <c r="O74">
        <f t="shared" si="2"/>
        <v>0</v>
      </c>
    </row>
    <row r="75" spans="1:15" x14ac:dyDescent="0.25">
      <c r="N75">
        <f>IFERROR(VLOOKUP(B75,AthListMen[],1,FALSE),0)</f>
        <v>0</v>
      </c>
      <c r="O75">
        <f t="shared" si="2"/>
        <v>0</v>
      </c>
    </row>
    <row r="76" spans="1:15" x14ac:dyDescent="0.25">
      <c r="N76">
        <f>IFERROR(VLOOKUP(B76,AthListMen[],1,FALSE),0)</f>
        <v>0</v>
      </c>
      <c r="O76">
        <f t="shared" si="2"/>
        <v>0</v>
      </c>
    </row>
    <row r="77" spans="1:15" x14ac:dyDescent="0.25">
      <c r="N77">
        <f>IFERROR(VLOOKUP(B77,AthListMen[],1,FALSE),0)</f>
        <v>0</v>
      </c>
      <c r="O77">
        <f t="shared" si="2"/>
        <v>0</v>
      </c>
    </row>
    <row r="78" spans="1:15" x14ac:dyDescent="0.25">
      <c r="N78">
        <f>IFERROR(VLOOKUP(B78,AthListMen[],1,FALSE),0)</f>
        <v>0</v>
      </c>
      <c r="O78">
        <f t="shared" si="2"/>
        <v>0</v>
      </c>
    </row>
    <row r="79" spans="1:15" x14ac:dyDescent="0.25">
      <c r="N79">
        <f>IFERROR(VLOOKUP(B79,AthListMen[],1,FALSE),0)</f>
        <v>0</v>
      </c>
      <c r="O79">
        <f t="shared" si="2"/>
        <v>0</v>
      </c>
    </row>
    <row r="80" spans="1:15" x14ac:dyDescent="0.25">
      <c r="N80">
        <f>IFERROR(VLOOKUP(B80,AthListMen[],1,FALSE),0)</f>
        <v>0</v>
      </c>
      <c r="O80">
        <f t="shared" si="2"/>
        <v>0</v>
      </c>
    </row>
    <row r="81" spans="14:15" x14ac:dyDescent="0.25">
      <c r="N81">
        <f>IFERROR(VLOOKUP(B81,AthListMen[],1,FALSE),0)</f>
        <v>0</v>
      </c>
      <c r="O81">
        <f t="shared" si="2"/>
        <v>0</v>
      </c>
    </row>
    <row r="82" spans="14:15" x14ac:dyDescent="0.25">
      <c r="N82">
        <f>IFERROR(VLOOKUP(B82,AthListMen[],1,FALSE),0)</f>
        <v>0</v>
      </c>
      <c r="O82">
        <f t="shared" si="2"/>
        <v>0</v>
      </c>
    </row>
    <row r="83" spans="14:15" x14ac:dyDescent="0.25">
      <c r="N83">
        <f>IFERROR(VLOOKUP(B83,AthListMen[],1,FALSE),0)</f>
        <v>0</v>
      </c>
      <c r="O83">
        <f t="shared" si="2"/>
        <v>0</v>
      </c>
    </row>
    <row r="84" spans="14:15" x14ac:dyDescent="0.25">
      <c r="N84">
        <f>IFERROR(VLOOKUP(B84,AthListMen[],1,FALSE),0)</f>
        <v>0</v>
      </c>
      <c r="O84">
        <f t="shared" si="2"/>
        <v>0</v>
      </c>
    </row>
    <row r="85" spans="14:15" x14ac:dyDescent="0.25">
      <c r="N85">
        <f>IFERROR(VLOOKUP(B85,AthListMen[],1,FALSE),0)</f>
        <v>0</v>
      </c>
      <c r="O85">
        <f t="shared" si="2"/>
        <v>0</v>
      </c>
    </row>
    <row r="86" spans="14:15" x14ac:dyDescent="0.25">
      <c r="N86">
        <f>IFERROR(VLOOKUP(B86,AthListMen[],1,FALSE),0)</f>
        <v>0</v>
      </c>
      <c r="O86">
        <f t="shared" si="2"/>
        <v>0</v>
      </c>
    </row>
    <row r="87" spans="14:15" x14ac:dyDescent="0.25">
      <c r="N87">
        <f>IFERROR(VLOOKUP(B87,AthListMen[],1,FALSE),0)</f>
        <v>0</v>
      </c>
      <c r="O87">
        <f t="shared" si="2"/>
        <v>0</v>
      </c>
    </row>
    <row r="88" spans="14:15" x14ac:dyDescent="0.25">
      <c r="N88">
        <f>IFERROR(VLOOKUP(B88,AthListMen[],1,FALSE),0)</f>
        <v>0</v>
      </c>
      <c r="O88">
        <f t="shared" si="2"/>
        <v>0</v>
      </c>
    </row>
    <row r="89" spans="14:15" x14ac:dyDescent="0.25">
      <c r="N89">
        <f>IFERROR(VLOOKUP(B89,AthListMen[],1,FALSE),0)</f>
        <v>0</v>
      </c>
      <c r="O89">
        <f t="shared" si="2"/>
        <v>0</v>
      </c>
    </row>
    <row r="90" spans="14:15" x14ac:dyDescent="0.25">
      <c r="N90">
        <f>IFERROR(VLOOKUP(B90,AthListMen[],1,FALSE),0)</f>
        <v>0</v>
      </c>
      <c r="O90">
        <f t="shared" si="2"/>
        <v>0</v>
      </c>
    </row>
    <row r="91" spans="14:15" x14ac:dyDescent="0.25">
      <c r="N91">
        <f>IFERROR(VLOOKUP(B91,AthListMen[],1,FALSE),0)</f>
        <v>0</v>
      </c>
      <c r="O91">
        <f t="shared" si="2"/>
        <v>0</v>
      </c>
    </row>
    <row r="92" spans="14:15" x14ac:dyDescent="0.25">
      <c r="N92">
        <f>IFERROR(VLOOKUP(B92,AthListMen[],1,FALSE),0)</f>
        <v>0</v>
      </c>
      <c r="O92">
        <f t="shared" si="2"/>
        <v>0</v>
      </c>
    </row>
    <row r="93" spans="14:15" x14ac:dyDescent="0.25">
      <c r="N93">
        <f>IFERROR(VLOOKUP(B93,AthListMen[],1,FALSE),0)</f>
        <v>0</v>
      </c>
      <c r="O93">
        <f t="shared" si="2"/>
        <v>0</v>
      </c>
    </row>
    <row r="94" spans="14:15" x14ac:dyDescent="0.25">
      <c r="N94">
        <f>IFERROR(VLOOKUP(B94,AthListMen[],1,FALSE),0)</f>
        <v>0</v>
      </c>
      <c r="O94">
        <f t="shared" si="2"/>
        <v>0</v>
      </c>
    </row>
    <row r="95" spans="14:15" x14ac:dyDescent="0.25">
      <c r="N95">
        <f>IFERROR(VLOOKUP(B95,AthListMen[],1,FALSE),0)</f>
        <v>0</v>
      </c>
      <c r="O95">
        <f t="shared" si="2"/>
        <v>0</v>
      </c>
    </row>
    <row r="96" spans="14:15" x14ac:dyDescent="0.25">
      <c r="N96">
        <f>IFERROR(VLOOKUP(B96,AthListMen[],1,FALSE),0)</f>
        <v>0</v>
      </c>
      <c r="O96">
        <f t="shared" si="2"/>
        <v>0</v>
      </c>
    </row>
    <row r="97" spans="14:15" x14ac:dyDescent="0.25">
      <c r="N97">
        <f>IFERROR(VLOOKUP(B97,AthListMen[],1,FALSE),0)</f>
        <v>0</v>
      </c>
      <c r="O97">
        <f t="shared" si="2"/>
        <v>0</v>
      </c>
    </row>
    <row r="98" spans="14:15" x14ac:dyDescent="0.25">
      <c r="N98">
        <f>IFERROR(VLOOKUP(B98,AthListMen[],1,FALSE),0)</f>
        <v>0</v>
      </c>
      <c r="O98">
        <f t="shared" si="2"/>
        <v>0</v>
      </c>
    </row>
    <row r="99" spans="14:15" x14ac:dyDescent="0.25">
      <c r="N99">
        <f>IFERROR(VLOOKUP(B99,AthListMen[],1,FALSE),0)</f>
        <v>0</v>
      </c>
      <c r="O99">
        <f t="shared" ref="O99:O130" si="3">IF(N99&gt;0,IF(A99&gt;0,IF(A99&lt;999,IF(A99=A98,IF(N98&gt;0,O98,O98+1),IF(A98=A97,O98+2,O98+1)),0),O98),O98)</f>
        <v>0</v>
      </c>
    </row>
    <row r="100" spans="14:15" x14ac:dyDescent="0.25">
      <c r="N100">
        <f>IFERROR(VLOOKUP(B100,AthListMen[],1,FALSE),0)</f>
        <v>0</v>
      </c>
      <c r="O100">
        <f t="shared" si="3"/>
        <v>0</v>
      </c>
    </row>
    <row r="101" spans="14:15" x14ac:dyDescent="0.25">
      <c r="N101">
        <f>IFERROR(VLOOKUP(B101,AthListMen[],1,FALSE),0)</f>
        <v>0</v>
      </c>
      <c r="O101">
        <f t="shared" si="3"/>
        <v>0</v>
      </c>
    </row>
    <row r="102" spans="14:15" x14ac:dyDescent="0.25">
      <c r="N102">
        <f>IFERROR(VLOOKUP(B102,AthListMen[],1,FALSE),0)</f>
        <v>0</v>
      </c>
      <c r="O102">
        <f t="shared" si="3"/>
        <v>0</v>
      </c>
    </row>
    <row r="103" spans="14:15" x14ac:dyDescent="0.25">
      <c r="N103">
        <f>IFERROR(VLOOKUP(B103,AthListMen[],1,FALSE),0)</f>
        <v>0</v>
      </c>
      <c r="O103">
        <f t="shared" si="3"/>
        <v>0</v>
      </c>
    </row>
    <row r="104" spans="14:15" x14ac:dyDescent="0.25">
      <c r="N104">
        <f>IFERROR(VLOOKUP(B104,AthListMen[],1,FALSE),0)</f>
        <v>0</v>
      </c>
      <c r="O104">
        <f t="shared" si="3"/>
        <v>0</v>
      </c>
    </row>
    <row r="105" spans="14:15" x14ac:dyDescent="0.25">
      <c r="N105">
        <f>IFERROR(VLOOKUP(B105,AthListMen[],1,FALSE),0)</f>
        <v>0</v>
      </c>
      <c r="O105">
        <f t="shared" si="3"/>
        <v>0</v>
      </c>
    </row>
    <row r="106" spans="14:15" x14ac:dyDescent="0.25">
      <c r="N106">
        <f>IFERROR(VLOOKUP(B106,AthListMen[],1,FALSE),0)</f>
        <v>0</v>
      </c>
      <c r="O106">
        <f t="shared" si="3"/>
        <v>0</v>
      </c>
    </row>
    <row r="107" spans="14:15" x14ac:dyDescent="0.25">
      <c r="N107">
        <f>IFERROR(VLOOKUP(B107,AthListMen[],1,FALSE),0)</f>
        <v>0</v>
      </c>
      <c r="O107">
        <f t="shared" si="3"/>
        <v>0</v>
      </c>
    </row>
    <row r="108" spans="14:15" x14ac:dyDescent="0.25">
      <c r="N108">
        <f>IFERROR(VLOOKUP(B108,AthListMen[],1,FALSE),0)</f>
        <v>0</v>
      </c>
      <c r="O108">
        <f t="shared" si="3"/>
        <v>0</v>
      </c>
    </row>
    <row r="109" spans="14:15" x14ac:dyDescent="0.25">
      <c r="N109">
        <f>IFERROR(VLOOKUP(B109,AthListMen[],1,FALSE),0)</f>
        <v>0</v>
      </c>
      <c r="O109">
        <f t="shared" si="3"/>
        <v>0</v>
      </c>
    </row>
    <row r="110" spans="14:15" x14ac:dyDescent="0.25">
      <c r="N110">
        <f>IFERROR(VLOOKUP(B110,AthListMen[],1,FALSE),0)</f>
        <v>0</v>
      </c>
      <c r="O110">
        <f t="shared" si="3"/>
        <v>0</v>
      </c>
    </row>
    <row r="111" spans="14:15" x14ac:dyDescent="0.25">
      <c r="N111">
        <f>IFERROR(VLOOKUP(B111,AthListMen[],1,FALSE),0)</f>
        <v>0</v>
      </c>
      <c r="O111">
        <f t="shared" si="3"/>
        <v>0</v>
      </c>
    </row>
    <row r="112" spans="14:15" x14ac:dyDescent="0.25">
      <c r="N112">
        <f>IFERROR(VLOOKUP(B112,AthListMen[],1,FALSE),0)</f>
        <v>0</v>
      </c>
      <c r="O112">
        <f t="shared" si="3"/>
        <v>0</v>
      </c>
    </row>
    <row r="113" spans="14:15" x14ac:dyDescent="0.25">
      <c r="N113">
        <f>IFERROR(VLOOKUP(B113,AthListMen[],1,FALSE),0)</f>
        <v>0</v>
      </c>
      <c r="O113">
        <f t="shared" si="3"/>
        <v>0</v>
      </c>
    </row>
    <row r="114" spans="14:15" x14ac:dyDescent="0.25">
      <c r="N114">
        <f>IFERROR(VLOOKUP(B114,AthListMen[],1,FALSE),0)</f>
        <v>0</v>
      </c>
      <c r="O114">
        <f t="shared" si="3"/>
        <v>0</v>
      </c>
    </row>
    <row r="115" spans="14:15" x14ac:dyDescent="0.25">
      <c r="N115">
        <f>IFERROR(VLOOKUP(B115,AthListMen[],1,FALSE),0)</f>
        <v>0</v>
      </c>
      <c r="O115">
        <f t="shared" si="3"/>
        <v>0</v>
      </c>
    </row>
    <row r="116" spans="14:15" x14ac:dyDescent="0.25">
      <c r="N116">
        <f>IFERROR(VLOOKUP(B116,AthListMen[],1,FALSE),0)</f>
        <v>0</v>
      </c>
      <c r="O116">
        <f t="shared" si="3"/>
        <v>0</v>
      </c>
    </row>
    <row r="117" spans="14:15" x14ac:dyDescent="0.25">
      <c r="N117">
        <f>IFERROR(VLOOKUP(B117,AthListMen[],1,FALSE),0)</f>
        <v>0</v>
      </c>
      <c r="O117">
        <f t="shared" si="3"/>
        <v>0</v>
      </c>
    </row>
    <row r="118" spans="14:15" x14ac:dyDescent="0.25">
      <c r="N118">
        <f>IFERROR(VLOOKUP(B118,AthListMen[],1,FALSE),0)</f>
        <v>0</v>
      </c>
      <c r="O118">
        <f t="shared" si="3"/>
        <v>0</v>
      </c>
    </row>
    <row r="119" spans="14:15" x14ac:dyDescent="0.25">
      <c r="N119">
        <f>IFERROR(VLOOKUP(B119,AthListMen[],1,FALSE),0)</f>
        <v>0</v>
      </c>
      <c r="O119">
        <f t="shared" si="3"/>
        <v>0</v>
      </c>
    </row>
    <row r="120" spans="14:15" x14ac:dyDescent="0.25">
      <c r="N120">
        <f>IFERROR(VLOOKUP(B120,AthListMen[],1,FALSE),0)</f>
        <v>0</v>
      </c>
      <c r="O120">
        <f t="shared" si="3"/>
        <v>0</v>
      </c>
    </row>
    <row r="121" spans="14:15" x14ac:dyDescent="0.25">
      <c r="N121">
        <f>IFERROR(VLOOKUP(B121,AthListMen[],1,FALSE),0)</f>
        <v>0</v>
      </c>
      <c r="O121">
        <f t="shared" si="3"/>
        <v>0</v>
      </c>
    </row>
    <row r="122" spans="14:15" x14ac:dyDescent="0.25">
      <c r="N122">
        <f>IFERROR(VLOOKUP(B122,AthListMen[],1,FALSE),0)</f>
        <v>0</v>
      </c>
      <c r="O122">
        <f t="shared" si="3"/>
        <v>0</v>
      </c>
    </row>
    <row r="123" spans="14:15" x14ac:dyDescent="0.25">
      <c r="N123">
        <f>IFERROR(VLOOKUP(B123,AthListMen[],1,FALSE),0)</f>
        <v>0</v>
      </c>
      <c r="O123">
        <f t="shared" si="3"/>
        <v>0</v>
      </c>
    </row>
    <row r="124" spans="14:15" x14ac:dyDescent="0.25">
      <c r="N124">
        <f>IFERROR(VLOOKUP(B124,AthListMen[],1,FALSE),0)</f>
        <v>0</v>
      </c>
      <c r="O124">
        <f t="shared" si="3"/>
        <v>0</v>
      </c>
    </row>
    <row r="125" spans="14:15" x14ac:dyDescent="0.25">
      <c r="N125">
        <f>IFERROR(VLOOKUP(B125,AthListMen[],1,FALSE),0)</f>
        <v>0</v>
      </c>
      <c r="O125">
        <f t="shared" si="3"/>
        <v>0</v>
      </c>
    </row>
    <row r="126" spans="14:15" x14ac:dyDescent="0.25">
      <c r="N126">
        <f>IFERROR(VLOOKUP(B126,AthListMen[],1,FALSE),0)</f>
        <v>0</v>
      </c>
      <c r="O126">
        <f t="shared" si="3"/>
        <v>0</v>
      </c>
    </row>
    <row r="127" spans="14:15" x14ac:dyDescent="0.25">
      <c r="N127">
        <f>IFERROR(VLOOKUP(B127,AthListMen[],1,FALSE),0)</f>
        <v>0</v>
      </c>
      <c r="O127">
        <f t="shared" si="3"/>
        <v>0</v>
      </c>
    </row>
    <row r="128" spans="14:15" x14ac:dyDescent="0.25">
      <c r="N128">
        <f>IFERROR(VLOOKUP(B128,AthListMen[],1,FALSE),0)</f>
        <v>0</v>
      </c>
      <c r="O128">
        <f t="shared" si="3"/>
        <v>0</v>
      </c>
    </row>
    <row r="129" spans="14:15" x14ac:dyDescent="0.25">
      <c r="N129">
        <f>IFERROR(VLOOKUP(B129,AthListMen[],1,FALSE),0)</f>
        <v>0</v>
      </c>
      <c r="O129">
        <f t="shared" si="3"/>
        <v>0</v>
      </c>
    </row>
    <row r="130" spans="14:15" x14ac:dyDescent="0.25">
      <c r="N130">
        <f>IFERROR(VLOOKUP(B130,AthListMen[],1,FALSE),0)</f>
        <v>0</v>
      </c>
      <c r="O130">
        <f t="shared" si="3"/>
        <v>0</v>
      </c>
    </row>
    <row r="131" spans="14:15" x14ac:dyDescent="0.25">
      <c r="N131">
        <f>IFERROR(VLOOKUP(B131,AthListMen[],1,FALSE),0)</f>
        <v>0</v>
      </c>
      <c r="O131">
        <f t="shared" ref="O131:O150" si="4">IF(N131&gt;0,IF(A131&gt;0,IF(A131&lt;999,IF(A131=A130,IF(N130&gt;0,O130,O130+1),IF(A130=A129,O130+2,O130+1)),0),O130),O130)</f>
        <v>0</v>
      </c>
    </row>
    <row r="132" spans="14:15" x14ac:dyDescent="0.25">
      <c r="N132">
        <f>IFERROR(VLOOKUP(B132,AthListMen[],1,FALSE),0)</f>
        <v>0</v>
      </c>
      <c r="O132">
        <f t="shared" si="4"/>
        <v>0</v>
      </c>
    </row>
    <row r="133" spans="14:15" x14ac:dyDescent="0.25">
      <c r="N133">
        <f>IFERROR(VLOOKUP(B133,AthListMen[],1,FALSE),0)</f>
        <v>0</v>
      </c>
      <c r="O133">
        <f t="shared" si="4"/>
        <v>0</v>
      </c>
    </row>
    <row r="134" spans="14:15" x14ac:dyDescent="0.25">
      <c r="N134">
        <f>IFERROR(VLOOKUP(B134,AthListMen[],1,FALSE),0)</f>
        <v>0</v>
      </c>
      <c r="O134">
        <f t="shared" si="4"/>
        <v>0</v>
      </c>
    </row>
    <row r="135" spans="14:15" x14ac:dyDescent="0.25">
      <c r="N135">
        <f>IFERROR(VLOOKUP(B135,AthListMen[],1,FALSE),0)</f>
        <v>0</v>
      </c>
      <c r="O135">
        <f t="shared" si="4"/>
        <v>0</v>
      </c>
    </row>
    <row r="136" spans="14:15" x14ac:dyDescent="0.25">
      <c r="N136">
        <f>IFERROR(VLOOKUP(B136,AthListMen[],1,FALSE),0)</f>
        <v>0</v>
      </c>
      <c r="O136">
        <f t="shared" si="4"/>
        <v>0</v>
      </c>
    </row>
    <row r="137" spans="14:15" x14ac:dyDescent="0.25">
      <c r="N137">
        <f>IFERROR(VLOOKUP(B137,AthListMen[],1,FALSE),0)</f>
        <v>0</v>
      </c>
      <c r="O137">
        <f t="shared" si="4"/>
        <v>0</v>
      </c>
    </row>
    <row r="138" spans="14:15" x14ac:dyDescent="0.25">
      <c r="N138">
        <f>IFERROR(VLOOKUP(B138,AthListMen[],1,FALSE),0)</f>
        <v>0</v>
      </c>
      <c r="O138">
        <f t="shared" si="4"/>
        <v>0</v>
      </c>
    </row>
    <row r="139" spans="14:15" x14ac:dyDescent="0.25">
      <c r="N139">
        <f>IFERROR(VLOOKUP(B139,AthListMen[],1,FALSE),0)</f>
        <v>0</v>
      </c>
      <c r="O139">
        <f t="shared" si="4"/>
        <v>0</v>
      </c>
    </row>
    <row r="140" spans="14:15" x14ac:dyDescent="0.25">
      <c r="N140">
        <f>IFERROR(VLOOKUP(B140,AthListMen[],1,FALSE),0)</f>
        <v>0</v>
      </c>
      <c r="O140">
        <f t="shared" si="4"/>
        <v>0</v>
      </c>
    </row>
    <row r="141" spans="14:15" x14ac:dyDescent="0.25">
      <c r="N141">
        <f>IFERROR(VLOOKUP(B141,AthListMen[],1,FALSE),0)</f>
        <v>0</v>
      </c>
      <c r="O141">
        <f t="shared" si="4"/>
        <v>0</v>
      </c>
    </row>
    <row r="142" spans="14:15" x14ac:dyDescent="0.25">
      <c r="N142">
        <f>IFERROR(VLOOKUP(B142,AthListMen[],1,FALSE),0)</f>
        <v>0</v>
      </c>
      <c r="O142">
        <f t="shared" si="4"/>
        <v>0</v>
      </c>
    </row>
    <row r="143" spans="14:15" x14ac:dyDescent="0.25">
      <c r="N143">
        <f>IFERROR(VLOOKUP(B143,AthListMen[],1,FALSE),0)</f>
        <v>0</v>
      </c>
      <c r="O143">
        <f t="shared" si="4"/>
        <v>0</v>
      </c>
    </row>
    <row r="144" spans="14:15" x14ac:dyDescent="0.25">
      <c r="N144">
        <f>IFERROR(VLOOKUP(B144,AthListMen[],1,FALSE),0)</f>
        <v>0</v>
      </c>
      <c r="O144">
        <f t="shared" si="4"/>
        <v>0</v>
      </c>
    </row>
    <row r="145" spans="14:15" x14ac:dyDescent="0.25">
      <c r="N145">
        <f>IFERROR(VLOOKUP(B145,AthListMen[],1,FALSE),0)</f>
        <v>0</v>
      </c>
      <c r="O145">
        <f t="shared" si="4"/>
        <v>0</v>
      </c>
    </row>
    <row r="146" spans="14:15" x14ac:dyDescent="0.25">
      <c r="N146">
        <f>IFERROR(VLOOKUP(B146,AthListMen[],1,FALSE),0)</f>
        <v>0</v>
      </c>
      <c r="O146">
        <f t="shared" si="4"/>
        <v>0</v>
      </c>
    </row>
    <row r="147" spans="14:15" x14ac:dyDescent="0.25">
      <c r="N147">
        <f>IFERROR(VLOOKUP(B147,AthListMen[],1,FALSE),0)</f>
        <v>0</v>
      </c>
      <c r="O147">
        <f t="shared" si="4"/>
        <v>0</v>
      </c>
    </row>
    <row r="148" spans="14:15" x14ac:dyDescent="0.25">
      <c r="N148">
        <f>IFERROR(VLOOKUP(B148,AthListMen[],1,FALSE),0)</f>
        <v>0</v>
      </c>
      <c r="O148">
        <f t="shared" si="4"/>
        <v>0</v>
      </c>
    </row>
    <row r="149" spans="14:15" x14ac:dyDescent="0.25">
      <c r="N149">
        <f>IFERROR(VLOOKUP(B149,AthListMen[],1,FALSE),0)</f>
        <v>0</v>
      </c>
      <c r="O149">
        <f t="shared" si="4"/>
        <v>0</v>
      </c>
    </row>
    <row r="150" spans="14:15" x14ac:dyDescent="0.25">
      <c r="N150">
        <f>IFERROR(VLOOKUP(B150,AthListMen[],1,FALSE),0)</f>
        <v>0</v>
      </c>
      <c r="O150">
        <f t="shared" si="4"/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1" sqref="M1:N1048576"/>
    </sheetView>
  </sheetViews>
  <sheetFormatPr defaultRowHeight="15" x14ac:dyDescent="0.25"/>
  <cols>
    <col min="1" max="1" width="5.28515625" bestFit="1" customWidth="1"/>
    <col min="2" max="2" width="6" bestFit="1" customWidth="1"/>
    <col min="3" max="3" width="3.85546875" bestFit="1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67580</v>
      </c>
      <c r="C3">
        <v>14</v>
      </c>
      <c r="D3" t="s">
        <v>100</v>
      </c>
      <c r="E3" t="s">
        <v>40</v>
      </c>
      <c r="F3">
        <v>99</v>
      </c>
      <c r="G3" t="s">
        <v>12</v>
      </c>
      <c r="H3">
        <v>54.75</v>
      </c>
      <c r="I3" s="1">
        <v>58.31</v>
      </c>
      <c r="J3" s="1"/>
      <c r="K3" s="18">
        <v>0</v>
      </c>
      <c r="N3" s="18">
        <f>IFERROR(VLOOKUP(B3,AthListWomen[],1,FALSE),0)</f>
        <v>67580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67174</v>
      </c>
      <c r="C4">
        <v>5</v>
      </c>
      <c r="D4" t="s">
        <v>101</v>
      </c>
      <c r="E4" t="s">
        <v>76</v>
      </c>
      <c r="F4">
        <v>99</v>
      </c>
      <c r="G4" t="s">
        <v>12</v>
      </c>
      <c r="H4">
        <v>55.22</v>
      </c>
      <c r="I4" s="1">
        <v>58.06</v>
      </c>
      <c r="J4" s="1"/>
      <c r="K4" s="18">
        <v>1.91</v>
      </c>
      <c r="N4" s="18">
        <f>IFERROR(VLOOKUP(B4,AthListWomen[],1,FALSE),0)</f>
        <v>67174</v>
      </c>
      <c r="O4" s="18">
        <f t="shared" si="0"/>
        <v>2</v>
      </c>
    </row>
    <row r="5" spans="1:15" x14ac:dyDescent="0.25">
      <c r="A5">
        <v>3</v>
      </c>
      <c r="B5">
        <v>65985</v>
      </c>
      <c r="C5">
        <v>3</v>
      </c>
      <c r="D5" t="s">
        <v>102</v>
      </c>
      <c r="E5" t="s">
        <v>22</v>
      </c>
      <c r="F5">
        <v>99</v>
      </c>
      <c r="G5" t="s">
        <v>12</v>
      </c>
      <c r="H5">
        <v>54.1</v>
      </c>
      <c r="I5" s="1">
        <v>59.21</v>
      </c>
      <c r="J5" s="1"/>
      <c r="K5" s="18">
        <v>2.17</v>
      </c>
      <c r="N5" s="18">
        <f>IFERROR(VLOOKUP(B5,AthListWomen[],1,FALSE),0)</f>
        <v>65985</v>
      </c>
      <c r="O5" s="18">
        <f t="shared" si="0"/>
        <v>3</v>
      </c>
    </row>
    <row r="6" spans="1:15" x14ac:dyDescent="0.25">
      <c r="A6">
        <v>4</v>
      </c>
      <c r="B6">
        <v>66876</v>
      </c>
      <c r="C6">
        <v>23</v>
      </c>
      <c r="D6" t="s">
        <v>103</v>
      </c>
      <c r="E6" t="s">
        <v>40</v>
      </c>
      <c r="F6">
        <v>0</v>
      </c>
      <c r="G6" t="s">
        <v>12</v>
      </c>
      <c r="H6">
        <v>55.63</v>
      </c>
      <c r="I6" s="1">
        <v>58.3</v>
      </c>
      <c r="J6" s="1"/>
      <c r="K6" s="18">
        <v>7.54</v>
      </c>
      <c r="N6" s="18">
        <f>IFERROR(VLOOKUP(B6,AthListWomen[],1,FALSE),0)</f>
        <v>66876</v>
      </c>
      <c r="O6" s="18">
        <f t="shared" si="0"/>
        <v>4</v>
      </c>
    </row>
    <row r="7" spans="1:15" x14ac:dyDescent="0.25">
      <c r="A7">
        <v>5</v>
      </c>
      <c r="B7">
        <v>65161</v>
      </c>
      <c r="C7">
        <v>45</v>
      </c>
      <c r="D7" t="s">
        <v>104</v>
      </c>
      <c r="E7" t="s">
        <v>14</v>
      </c>
      <c r="F7">
        <v>0</v>
      </c>
      <c r="G7" t="s">
        <v>12</v>
      </c>
      <c r="H7">
        <v>55.72</v>
      </c>
      <c r="I7" s="1">
        <v>58.4</v>
      </c>
      <c r="J7" s="1"/>
      <c r="K7" s="18">
        <v>9.19</v>
      </c>
      <c r="N7" s="18">
        <f>IFERROR(VLOOKUP(B7,AthListWomen[],1,FALSE),0)</f>
        <v>65161</v>
      </c>
      <c r="O7" s="18">
        <f t="shared" si="0"/>
        <v>5</v>
      </c>
    </row>
    <row r="8" spans="1:15" x14ac:dyDescent="0.25">
      <c r="A8">
        <v>6</v>
      </c>
      <c r="B8">
        <v>67229</v>
      </c>
      <c r="C8">
        <v>8</v>
      </c>
      <c r="D8" t="s">
        <v>105</v>
      </c>
      <c r="E8" t="s">
        <v>14</v>
      </c>
      <c r="F8">
        <v>99</v>
      </c>
      <c r="G8" t="s">
        <v>12</v>
      </c>
      <c r="H8">
        <v>55.22</v>
      </c>
      <c r="I8" s="1">
        <v>58.92</v>
      </c>
      <c r="J8" s="1"/>
      <c r="K8" s="18">
        <v>9.36</v>
      </c>
      <c r="N8" s="18">
        <f>IFERROR(VLOOKUP(B8,AthListWomen[],1,FALSE),0)</f>
        <v>67229</v>
      </c>
      <c r="O8" s="18">
        <f t="shared" si="0"/>
        <v>6</v>
      </c>
    </row>
    <row r="9" spans="1:15" x14ac:dyDescent="0.25">
      <c r="A9">
        <v>7</v>
      </c>
      <c r="B9">
        <v>65802</v>
      </c>
      <c r="C9">
        <v>9</v>
      </c>
      <c r="D9" t="s">
        <v>106</v>
      </c>
      <c r="E9" t="s">
        <v>29</v>
      </c>
      <c r="F9">
        <v>99</v>
      </c>
      <c r="G9" t="s">
        <v>12</v>
      </c>
      <c r="H9">
        <v>55.72</v>
      </c>
      <c r="I9" s="1">
        <v>58.82</v>
      </c>
      <c r="J9" s="1"/>
      <c r="K9" s="18">
        <v>12.83</v>
      </c>
      <c r="N9" s="18">
        <f>IFERROR(VLOOKUP(B9,AthListWomen[],1,FALSE),0)</f>
        <v>65802</v>
      </c>
      <c r="O9" s="18">
        <f t="shared" si="0"/>
        <v>7</v>
      </c>
    </row>
    <row r="10" spans="1:15" x14ac:dyDescent="0.25">
      <c r="A10">
        <v>8</v>
      </c>
      <c r="B10">
        <v>65210</v>
      </c>
      <c r="C10">
        <v>12</v>
      </c>
      <c r="D10" t="s">
        <v>107</v>
      </c>
      <c r="E10" t="s">
        <v>14</v>
      </c>
      <c r="F10">
        <v>99</v>
      </c>
      <c r="G10" t="s">
        <v>12</v>
      </c>
      <c r="H10">
        <v>55.83</v>
      </c>
      <c r="I10" s="1">
        <v>58.72</v>
      </c>
      <c r="J10" s="1"/>
      <c r="K10" s="18">
        <v>12.92</v>
      </c>
      <c r="N10" s="18">
        <f>IFERROR(VLOOKUP(B10,AthListWomen[],1,FALSE),0)</f>
        <v>65210</v>
      </c>
      <c r="O10" s="18">
        <f t="shared" si="0"/>
        <v>8</v>
      </c>
    </row>
    <row r="11" spans="1:15" x14ac:dyDescent="0.25">
      <c r="A11">
        <v>9</v>
      </c>
      <c r="B11">
        <v>68324</v>
      </c>
      <c r="C11">
        <v>1</v>
      </c>
      <c r="D11" t="s">
        <v>108</v>
      </c>
      <c r="E11" t="s">
        <v>11</v>
      </c>
      <c r="F11">
        <v>99</v>
      </c>
      <c r="G11" t="s">
        <v>12</v>
      </c>
      <c r="H11">
        <v>55.58</v>
      </c>
      <c r="I11" s="1">
        <v>59.25</v>
      </c>
      <c r="J11" s="1"/>
      <c r="K11" s="18">
        <v>15.34</v>
      </c>
      <c r="N11" s="18">
        <f>IFERROR(VLOOKUP(B11,AthListWomen[],1,FALSE),0)</f>
        <v>68324</v>
      </c>
      <c r="O11" s="18">
        <f t="shared" si="0"/>
        <v>9</v>
      </c>
    </row>
    <row r="12" spans="1:15" x14ac:dyDescent="0.25">
      <c r="A12">
        <v>10</v>
      </c>
      <c r="B12">
        <v>80089</v>
      </c>
      <c r="C12">
        <v>2</v>
      </c>
      <c r="D12" t="s">
        <v>109</v>
      </c>
      <c r="E12" t="s">
        <v>14</v>
      </c>
      <c r="F12">
        <v>99</v>
      </c>
      <c r="G12" t="s">
        <v>12</v>
      </c>
      <c r="H12" s="1">
        <v>55.46</v>
      </c>
      <c r="I12" s="1">
        <v>6.9560185185185187E-4</v>
      </c>
      <c r="J12" s="1"/>
      <c r="K12" s="18">
        <v>21.67</v>
      </c>
      <c r="N12" s="18">
        <f>IFERROR(VLOOKUP(B12,AthListWomen[],1,FALSE),0)</f>
        <v>80089</v>
      </c>
      <c r="O12" s="18">
        <f t="shared" si="0"/>
        <v>10</v>
      </c>
    </row>
    <row r="13" spans="1:15" x14ac:dyDescent="0.25">
      <c r="A13">
        <v>10</v>
      </c>
      <c r="B13">
        <v>69314</v>
      </c>
      <c r="C13">
        <v>19</v>
      </c>
      <c r="D13" t="s">
        <v>110</v>
      </c>
      <c r="E13" t="s">
        <v>29</v>
      </c>
      <c r="F13">
        <v>99</v>
      </c>
      <c r="G13" t="s">
        <v>12</v>
      </c>
      <c r="H13">
        <v>55.8</v>
      </c>
      <c r="I13" s="1">
        <v>59.76</v>
      </c>
      <c r="J13" s="1"/>
      <c r="K13" s="18">
        <v>21.67</v>
      </c>
      <c r="N13" s="18">
        <f>IFERROR(VLOOKUP(B13,AthListWomen[],1,FALSE),0)</f>
        <v>69314</v>
      </c>
      <c r="O13" s="18">
        <f t="shared" si="0"/>
        <v>10</v>
      </c>
    </row>
    <row r="14" spans="1:15" x14ac:dyDescent="0.25">
      <c r="A14">
        <v>12</v>
      </c>
      <c r="B14">
        <v>65967</v>
      </c>
      <c r="C14">
        <v>10</v>
      </c>
      <c r="D14" t="s">
        <v>111</v>
      </c>
      <c r="E14" t="s">
        <v>14</v>
      </c>
      <c r="F14">
        <v>99</v>
      </c>
      <c r="G14" t="s">
        <v>12</v>
      </c>
      <c r="H14" s="1">
        <v>56.22</v>
      </c>
      <c r="I14" s="1">
        <v>6.9699074074074075E-4</v>
      </c>
      <c r="J14" s="1"/>
      <c r="K14" s="18">
        <v>29.3</v>
      </c>
      <c r="N14" s="18">
        <f>IFERROR(VLOOKUP(B14,AthListWomen[],1,FALSE),0)</f>
        <v>65967</v>
      </c>
      <c r="O14" s="18">
        <f t="shared" si="0"/>
        <v>12</v>
      </c>
    </row>
    <row r="15" spans="1:15" x14ac:dyDescent="0.25">
      <c r="A15">
        <v>13</v>
      </c>
      <c r="B15">
        <v>64969</v>
      </c>
      <c r="C15">
        <v>15</v>
      </c>
      <c r="D15" t="s">
        <v>112</v>
      </c>
      <c r="E15" t="s">
        <v>113</v>
      </c>
      <c r="F15">
        <v>99</v>
      </c>
      <c r="G15" t="s">
        <v>12</v>
      </c>
      <c r="H15">
        <v>57.18</v>
      </c>
      <c r="I15" s="1">
        <v>59.97</v>
      </c>
      <c r="J15" s="1"/>
      <c r="K15" s="18">
        <v>35.450000000000003</v>
      </c>
      <c r="N15" s="18">
        <f>IFERROR(VLOOKUP(B15,AthListWomen[],1,FALSE),0)</f>
        <v>64969</v>
      </c>
      <c r="O15" s="18">
        <f t="shared" si="0"/>
        <v>13</v>
      </c>
    </row>
    <row r="16" spans="1:15" x14ac:dyDescent="0.25">
      <c r="A16">
        <v>14</v>
      </c>
      <c r="B16">
        <v>72126</v>
      </c>
      <c r="C16">
        <v>11</v>
      </c>
      <c r="D16" t="s">
        <v>114</v>
      </c>
      <c r="E16" t="s">
        <v>33</v>
      </c>
      <c r="F16">
        <v>99</v>
      </c>
      <c r="G16" t="s">
        <v>12</v>
      </c>
      <c r="H16">
        <v>57.28</v>
      </c>
      <c r="I16" s="1">
        <v>59.89</v>
      </c>
      <c r="J16" s="1"/>
      <c r="K16" s="18">
        <v>35.630000000000003</v>
      </c>
      <c r="N16" s="18">
        <f>IFERROR(VLOOKUP(B16,AthListWomen[],1,FALSE),0)</f>
        <v>72126</v>
      </c>
      <c r="O16" s="18">
        <f t="shared" si="0"/>
        <v>14</v>
      </c>
    </row>
    <row r="17" spans="1:15" x14ac:dyDescent="0.25">
      <c r="A17">
        <v>15</v>
      </c>
      <c r="B17">
        <v>65537</v>
      </c>
      <c r="C17">
        <v>30</v>
      </c>
      <c r="D17" t="s">
        <v>115</v>
      </c>
      <c r="E17" t="s">
        <v>14</v>
      </c>
      <c r="F17">
        <v>0</v>
      </c>
      <c r="G17" t="s">
        <v>12</v>
      </c>
      <c r="H17" s="1">
        <v>57.41</v>
      </c>
      <c r="I17" s="1">
        <v>6.9548611111111113E-4</v>
      </c>
      <c r="J17" s="1"/>
      <c r="K17" s="18">
        <v>38.49</v>
      </c>
      <c r="N17" s="18">
        <f>IFERROR(VLOOKUP(B17,AthListWomen[],1,FALSE),0)</f>
        <v>65537</v>
      </c>
      <c r="O17" s="18">
        <f t="shared" si="0"/>
        <v>15</v>
      </c>
    </row>
    <row r="18" spans="1:15" x14ac:dyDescent="0.25">
      <c r="A18">
        <v>16</v>
      </c>
      <c r="B18">
        <v>65415</v>
      </c>
      <c r="C18">
        <v>7</v>
      </c>
      <c r="D18" t="s">
        <v>116</v>
      </c>
      <c r="E18" t="s">
        <v>14</v>
      </c>
      <c r="F18">
        <v>99</v>
      </c>
      <c r="G18" t="s">
        <v>12</v>
      </c>
      <c r="H18">
        <v>58.8</v>
      </c>
      <c r="I18" s="1">
        <v>59.06</v>
      </c>
      <c r="J18" s="1"/>
      <c r="K18" s="18">
        <v>41.61</v>
      </c>
      <c r="N18" s="18">
        <f>IFERROR(VLOOKUP(B18,AthListWomen[],1,FALSE),0)</f>
        <v>65415</v>
      </c>
      <c r="O18" s="18">
        <f t="shared" si="0"/>
        <v>16</v>
      </c>
    </row>
    <row r="19" spans="1:15" x14ac:dyDescent="0.25">
      <c r="A19">
        <v>17</v>
      </c>
      <c r="B19">
        <v>65471</v>
      </c>
      <c r="C19">
        <v>6</v>
      </c>
      <c r="D19" t="s">
        <v>117</v>
      </c>
      <c r="E19" t="s">
        <v>14</v>
      </c>
      <c r="F19">
        <v>99</v>
      </c>
      <c r="G19" t="s">
        <v>12</v>
      </c>
      <c r="H19" s="1">
        <v>56.74</v>
      </c>
      <c r="I19" s="1">
        <v>7.0775462962962947E-4</v>
      </c>
      <c r="J19" s="1"/>
      <c r="K19" s="18">
        <v>41.87</v>
      </c>
      <c r="N19" s="18">
        <f>IFERROR(VLOOKUP(B19,AthListWomen[],1,FALSE),0)</f>
        <v>65471</v>
      </c>
      <c r="O19" s="18">
        <f t="shared" si="0"/>
        <v>17</v>
      </c>
    </row>
    <row r="20" spans="1:15" x14ac:dyDescent="0.25">
      <c r="A20">
        <v>17</v>
      </c>
      <c r="B20">
        <v>65947</v>
      </c>
      <c r="C20">
        <v>22</v>
      </c>
      <c r="D20" t="s">
        <v>118</v>
      </c>
      <c r="E20" t="s">
        <v>22</v>
      </c>
      <c r="F20">
        <v>99</v>
      </c>
      <c r="G20" t="s">
        <v>12</v>
      </c>
      <c r="H20">
        <v>58.48</v>
      </c>
      <c r="I20" s="1">
        <v>59.41</v>
      </c>
      <c r="J20" s="1"/>
      <c r="K20" s="18">
        <v>41.87</v>
      </c>
      <c r="N20" s="18">
        <f>IFERROR(VLOOKUP(B20,AthListWomen[],1,FALSE),0)</f>
        <v>65947</v>
      </c>
      <c r="O20" s="18">
        <f t="shared" si="0"/>
        <v>17</v>
      </c>
    </row>
    <row r="21" spans="1:15" x14ac:dyDescent="0.25">
      <c r="A21">
        <v>19</v>
      </c>
      <c r="B21">
        <v>65561</v>
      </c>
      <c r="C21">
        <v>17</v>
      </c>
      <c r="D21" t="s">
        <v>119</v>
      </c>
      <c r="E21" t="s">
        <v>25</v>
      </c>
      <c r="F21">
        <v>99</v>
      </c>
      <c r="G21" t="s">
        <v>12</v>
      </c>
      <c r="H21" s="1">
        <v>57.32</v>
      </c>
      <c r="I21" s="1">
        <v>7.0960648148148152E-4</v>
      </c>
      <c r="J21" s="1"/>
      <c r="K21" s="18">
        <v>48.28</v>
      </c>
      <c r="N21" s="18">
        <f>IFERROR(VLOOKUP(B21,AthListWomen[],1,FALSE),0)</f>
        <v>65561</v>
      </c>
      <c r="O21" s="18">
        <f t="shared" si="0"/>
        <v>19</v>
      </c>
    </row>
    <row r="22" spans="1:15" x14ac:dyDescent="0.25">
      <c r="A22">
        <v>20</v>
      </c>
      <c r="B22">
        <v>67578</v>
      </c>
      <c r="C22">
        <v>28</v>
      </c>
      <c r="D22" t="s">
        <v>120</v>
      </c>
      <c r="E22" t="s">
        <v>40</v>
      </c>
      <c r="F22">
        <v>99</v>
      </c>
      <c r="G22" t="s">
        <v>12</v>
      </c>
      <c r="H22" s="1">
        <v>57.9</v>
      </c>
      <c r="I22" s="1">
        <v>7.0428240740740737E-4</v>
      </c>
      <c r="J22" s="1"/>
      <c r="K22" s="18">
        <v>49.32</v>
      </c>
      <c r="N22" s="18">
        <f>IFERROR(VLOOKUP(B22,AthListWomen[],1,FALSE),0)</f>
        <v>67578</v>
      </c>
      <c r="O22" s="18">
        <f t="shared" si="0"/>
        <v>20</v>
      </c>
    </row>
    <row r="23" spans="1:15" x14ac:dyDescent="0.25">
      <c r="A23">
        <v>21</v>
      </c>
      <c r="B23">
        <v>81597</v>
      </c>
      <c r="C23">
        <v>48</v>
      </c>
      <c r="D23" t="s">
        <v>121</v>
      </c>
      <c r="E23" t="s">
        <v>29</v>
      </c>
      <c r="F23">
        <v>99</v>
      </c>
      <c r="G23" t="s">
        <v>12</v>
      </c>
      <c r="H23">
        <v>58.82</v>
      </c>
      <c r="I23" s="1">
        <v>59.98</v>
      </c>
      <c r="J23" s="1"/>
      <c r="K23" s="18">
        <v>49.75</v>
      </c>
      <c r="N23" s="18">
        <f>IFERROR(VLOOKUP(B23,AthListWomen[],1,FALSE),0)</f>
        <v>81597</v>
      </c>
      <c r="O23" s="18">
        <f t="shared" si="0"/>
        <v>21</v>
      </c>
    </row>
    <row r="24" spans="1:15" x14ac:dyDescent="0.25">
      <c r="A24">
        <v>22</v>
      </c>
      <c r="B24">
        <v>64984</v>
      </c>
      <c r="C24">
        <v>36</v>
      </c>
      <c r="D24" t="s">
        <v>122</v>
      </c>
      <c r="E24" t="s">
        <v>14</v>
      </c>
      <c r="F24">
        <v>0</v>
      </c>
      <c r="G24" t="s">
        <v>12</v>
      </c>
      <c r="H24" s="1">
        <v>58.58</v>
      </c>
      <c r="I24" s="1">
        <v>6.9907407407407407E-4</v>
      </c>
      <c r="J24" s="1"/>
      <c r="K24" s="18">
        <v>51.31</v>
      </c>
      <c r="N24" s="18">
        <f>IFERROR(VLOOKUP(B24,AthListWomen[],1,FALSE),0)</f>
        <v>64984</v>
      </c>
      <c r="O24" s="18">
        <f t="shared" si="0"/>
        <v>22</v>
      </c>
    </row>
    <row r="25" spans="1:15" x14ac:dyDescent="0.25">
      <c r="A25">
        <v>23</v>
      </c>
      <c r="B25">
        <v>69967</v>
      </c>
      <c r="C25">
        <v>16</v>
      </c>
      <c r="D25" t="s">
        <v>123</v>
      </c>
      <c r="E25" t="s">
        <v>14</v>
      </c>
      <c r="F25">
        <v>99</v>
      </c>
      <c r="G25" t="s">
        <v>12</v>
      </c>
      <c r="H25" s="1">
        <v>57.6</v>
      </c>
      <c r="I25" s="1">
        <v>7.1412037037037028E-4</v>
      </c>
      <c r="J25" s="1"/>
      <c r="K25" s="18">
        <v>54.09</v>
      </c>
      <c r="N25" s="18">
        <f>IFERROR(VLOOKUP(B25,AthListWomen[],1,FALSE),0)</f>
        <v>69967</v>
      </c>
      <c r="O25" s="18">
        <f t="shared" si="0"/>
        <v>23</v>
      </c>
    </row>
    <row r="26" spans="1:15" x14ac:dyDescent="0.25">
      <c r="A26">
        <v>24</v>
      </c>
      <c r="B26">
        <v>65243</v>
      </c>
      <c r="C26">
        <v>34</v>
      </c>
      <c r="D26" t="s">
        <v>124</v>
      </c>
      <c r="E26" t="s">
        <v>84</v>
      </c>
      <c r="F26">
        <v>0</v>
      </c>
      <c r="G26" t="s">
        <v>12</v>
      </c>
      <c r="H26" s="1">
        <v>58.25</v>
      </c>
      <c r="I26" s="1">
        <v>7.0833333333333338E-4</v>
      </c>
      <c r="J26" s="1"/>
      <c r="K26" s="18">
        <v>55.39</v>
      </c>
      <c r="N26" s="18">
        <f>IFERROR(VLOOKUP(B26,AthListWomen[],1,FALSE),0)</f>
        <v>65243</v>
      </c>
      <c r="O26" s="18">
        <f t="shared" si="0"/>
        <v>24</v>
      </c>
    </row>
    <row r="27" spans="1:15" x14ac:dyDescent="0.25">
      <c r="A27">
        <v>25</v>
      </c>
      <c r="B27">
        <v>65268</v>
      </c>
      <c r="C27">
        <v>24</v>
      </c>
      <c r="D27" t="s">
        <v>125</v>
      </c>
      <c r="E27" t="s">
        <v>33</v>
      </c>
      <c r="F27">
        <v>99</v>
      </c>
      <c r="G27" t="s">
        <v>12</v>
      </c>
      <c r="H27" s="1">
        <v>57.31</v>
      </c>
      <c r="I27" s="1">
        <v>7.193287037037038E-4</v>
      </c>
      <c r="J27" s="1"/>
      <c r="K27" s="18">
        <v>55.47</v>
      </c>
      <c r="N27" s="18">
        <f>IFERROR(VLOOKUP(B27,AthListWomen[],1,FALSE),0)</f>
        <v>65268</v>
      </c>
      <c r="O27" s="18">
        <f t="shared" si="0"/>
        <v>25</v>
      </c>
    </row>
    <row r="28" spans="1:15" x14ac:dyDescent="0.25">
      <c r="A28">
        <v>26</v>
      </c>
      <c r="B28">
        <v>65467</v>
      </c>
      <c r="C28">
        <v>26</v>
      </c>
      <c r="D28" t="s">
        <v>126</v>
      </c>
      <c r="E28" t="s">
        <v>40</v>
      </c>
      <c r="F28">
        <v>0</v>
      </c>
      <c r="G28" t="s">
        <v>12</v>
      </c>
      <c r="H28" s="1">
        <v>58.62</v>
      </c>
      <c r="I28" s="1">
        <v>7.0949074074074068E-4</v>
      </c>
      <c r="J28" s="1"/>
      <c r="K28" s="18">
        <v>59.46</v>
      </c>
      <c r="N28" s="18">
        <f>IFERROR(VLOOKUP(B28,AthListWomen[],1,FALSE),0)</f>
        <v>65467</v>
      </c>
      <c r="O28" s="18">
        <f t="shared" si="0"/>
        <v>26</v>
      </c>
    </row>
    <row r="29" spans="1:15" x14ac:dyDescent="0.25">
      <c r="A29">
        <v>27</v>
      </c>
      <c r="B29">
        <v>67228</v>
      </c>
      <c r="C29">
        <v>49</v>
      </c>
      <c r="D29" t="s">
        <v>127</v>
      </c>
      <c r="E29" t="s">
        <v>37</v>
      </c>
      <c r="F29">
        <v>0</v>
      </c>
      <c r="G29" t="s">
        <v>12</v>
      </c>
      <c r="H29" s="1">
        <v>59.62</v>
      </c>
      <c r="I29" s="1">
        <v>7.2986111111111114E-4</v>
      </c>
      <c r="J29" s="1"/>
      <c r="K29" s="18">
        <v>83.39</v>
      </c>
      <c r="N29" s="18">
        <f>IFERROR(VLOOKUP(B29,AthListWomen[],1,FALSE),0)</f>
        <v>67228</v>
      </c>
      <c r="O29" s="18">
        <f t="shared" si="0"/>
        <v>27</v>
      </c>
    </row>
    <row r="30" spans="1:15" x14ac:dyDescent="0.25">
      <c r="A30">
        <v>28</v>
      </c>
      <c r="B30">
        <v>65077</v>
      </c>
      <c r="C30">
        <v>32</v>
      </c>
      <c r="D30" t="s">
        <v>128</v>
      </c>
      <c r="E30" t="s">
        <v>129</v>
      </c>
      <c r="F30">
        <v>99</v>
      </c>
      <c r="G30" t="s">
        <v>12</v>
      </c>
      <c r="H30" s="1">
        <v>59.47</v>
      </c>
      <c r="I30" s="1">
        <v>7.3854166666666653E-4</v>
      </c>
      <c r="J30" s="1"/>
      <c r="K30" s="18">
        <v>88.59</v>
      </c>
      <c r="N30" s="18">
        <f>IFERROR(VLOOKUP(B30,AthListWomen[],1,FALSE),0)</f>
        <v>65077</v>
      </c>
      <c r="O30" s="18">
        <f t="shared" si="0"/>
        <v>28</v>
      </c>
    </row>
    <row r="31" spans="1:15" x14ac:dyDescent="0.25">
      <c r="A31">
        <v>29</v>
      </c>
      <c r="B31">
        <v>65043</v>
      </c>
      <c r="C31">
        <v>29</v>
      </c>
      <c r="D31" t="s">
        <v>130</v>
      </c>
      <c r="E31" t="s">
        <v>113</v>
      </c>
      <c r="F31">
        <v>99</v>
      </c>
      <c r="G31" s="1" t="s">
        <v>12</v>
      </c>
      <c r="H31" s="1">
        <v>6.9560185185185187E-4</v>
      </c>
      <c r="I31" s="1">
        <v>7.3472222222222222E-4</v>
      </c>
      <c r="J31" s="1"/>
      <c r="K31" s="18">
        <v>91.19</v>
      </c>
      <c r="N31" s="18">
        <f>IFERROR(VLOOKUP(B31,AthListWomen[],1,FALSE),0)</f>
        <v>65043</v>
      </c>
      <c r="O31" s="18">
        <f t="shared" si="0"/>
        <v>29</v>
      </c>
    </row>
    <row r="32" spans="1:15" x14ac:dyDescent="0.25">
      <c r="A32">
        <v>30</v>
      </c>
      <c r="B32">
        <v>69913</v>
      </c>
      <c r="C32">
        <v>13</v>
      </c>
      <c r="D32" t="s">
        <v>131</v>
      </c>
      <c r="E32" t="s">
        <v>14</v>
      </c>
      <c r="F32">
        <v>99</v>
      </c>
      <c r="G32" t="s">
        <v>12</v>
      </c>
      <c r="H32" s="1">
        <v>59.69</v>
      </c>
      <c r="I32" s="1">
        <v>7.4490740740740735E-4</v>
      </c>
      <c r="J32" s="1"/>
      <c r="K32" s="18">
        <v>95.26</v>
      </c>
      <c r="N32" s="18">
        <f>IFERROR(VLOOKUP(B32,AthListWomen[],1,FALSE),0)</f>
        <v>69913</v>
      </c>
      <c r="O32" s="18">
        <f t="shared" si="0"/>
        <v>30</v>
      </c>
    </row>
    <row r="33" spans="1:15" x14ac:dyDescent="0.25">
      <c r="A33">
        <v>31</v>
      </c>
      <c r="B33">
        <v>66022</v>
      </c>
      <c r="C33">
        <v>20</v>
      </c>
      <c r="D33" t="s">
        <v>132</v>
      </c>
      <c r="E33" t="s">
        <v>27</v>
      </c>
      <c r="F33">
        <v>99</v>
      </c>
      <c r="G33" s="1" t="s">
        <v>12</v>
      </c>
      <c r="H33" s="1">
        <v>7.0416666666666674E-4</v>
      </c>
      <c r="I33" s="1">
        <v>7.337962962962963E-4</v>
      </c>
      <c r="J33" s="1"/>
      <c r="K33" s="18">
        <v>96.91</v>
      </c>
      <c r="N33" s="18">
        <f>IFERROR(VLOOKUP(B33,AthListWomen[],1,FALSE),0)</f>
        <v>66022</v>
      </c>
      <c r="O33" s="18">
        <f t="shared" si="0"/>
        <v>31</v>
      </c>
    </row>
    <row r="34" spans="1:15" x14ac:dyDescent="0.25">
      <c r="A34">
        <v>32</v>
      </c>
      <c r="B34">
        <v>65533</v>
      </c>
      <c r="C34">
        <v>38</v>
      </c>
      <c r="D34" t="s">
        <v>133</v>
      </c>
      <c r="E34" t="s">
        <v>14</v>
      </c>
      <c r="F34">
        <v>99</v>
      </c>
      <c r="G34" s="1" t="s">
        <v>12</v>
      </c>
      <c r="H34" s="1">
        <v>7.0023148148148147E-4</v>
      </c>
      <c r="I34" s="1">
        <v>7.4409722222222206E-4</v>
      </c>
      <c r="J34" s="1"/>
      <c r="K34" s="18">
        <v>101.68</v>
      </c>
      <c r="N34" s="18">
        <f>IFERROR(VLOOKUP(B34,AthListWomen[],1,FALSE),0)</f>
        <v>65533</v>
      </c>
      <c r="O34" s="18">
        <f t="shared" si="0"/>
        <v>32</v>
      </c>
    </row>
    <row r="35" spans="1:15" x14ac:dyDescent="0.25">
      <c r="A35">
        <v>33</v>
      </c>
      <c r="B35">
        <v>66954</v>
      </c>
      <c r="C35">
        <v>43</v>
      </c>
      <c r="D35" t="s">
        <v>134</v>
      </c>
      <c r="E35" t="s">
        <v>16</v>
      </c>
      <c r="F35">
        <v>0</v>
      </c>
      <c r="G35" s="1" t="s">
        <v>12</v>
      </c>
      <c r="H35" s="1">
        <v>7.0381944444444452E-4</v>
      </c>
      <c r="I35" s="1">
        <v>7.4108796296296292E-4</v>
      </c>
      <c r="J35" s="1"/>
      <c r="K35" s="18">
        <v>102.11</v>
      </c>
      <c r="N35" s="18">
        <f>IFERROR(VLOOKUP(B35,AthListWomen[],1,FALSE),0)</f>
        <v>66954</v>
      </c>
      <c r="O35" s="18">
        <f t="shared" si="0"/>
        <v>33</v>
      </c>
    </row>
    <row r="36" spans="1:15" x14ac:dyDescent="0.25">
      <c r="A36">
        <v>34</v>
      </c>
      <c r="B36">
        <v>70393</v>
      </c>
      <c r="C36">
        <v>18</v>
      </c>
      <c r="D36" t="s">
        <v>135</v>
      </c>
      <c r="E36" t="s">
        <v>16</v>
      </c>
      <c r="F36">
        <v>99</v>
      </c>
      <c r="G36" s="1" t="s">
        <v>12</v>
      </c>
      <c r="H36" s="1">
        <v>6.9976851851851851E-4</v>
      </c>
      <c r="I36" s="1">
        <v>7.4699074074074077E-4</v>
      </c>
      <c r="J36" s="1"/>
      <c r="K36" s="18">
        <v>103.5</v>
      </c>
      <c r="N36" s="18">
        <f>IFERROR(VLOOKUP(B36,AthListWomen[],1,FALSE),0)</f>
        <v>70393</v>
      </c>
      <c r="O36" s="18">
        <f t="shared" si="0"/>
        <v>34</v>
      </c>
    </row>
    <row r="37" spans="1:15" x14ac:dyDescent="0.25">
      <c r="A37">
        <v>35</v>
      </c>
      <c r="B37">
        <v>66910</v>
      </c>
      <c r="C37">
        <v>50</v>
      </c>
      <c r="D37" t="s">
        <v>136</v>
      </c>
      <c r="E37" t="s">
        <v>40</v>
      </c>
      <c r="F37">
        <v>0</v>
      </c>
      <c r="G37" s="1" t="s">
        <v>12</v>
      </c>
      <c r="H37" s="1">
        <v>7.0474537037037033E-4</v>
      </c>
      <c r="I37" s="1">
        <v>7.430555555555555E-4</v>
      </c>
      <c r="J37" s="1"/>
      <c r="K37" s="18">
        <v>104.28</v>
      </c>
      <c r="N37" s="18">
        <f>IFERROR(VLOOKUP(B37,AthListWomen[],1,FALSE),0)</f>
        <v>66910</v>
      </c>
      <c r="O37" s="18">
        <f t="shared" si="0"/>
        <v>35</v>
      </c>
    </row>
    <row r="38" spans="1:15" x14ac:dyDescent="0.25">
      <c r="A38">
        <v>36</v>
      </c>
      <c r="B38">
        <v>79044</v>
      </c>
      <c r="C38">
        <v>27</v>
      </c>
      <c r="D38" t="s">
        <v>137</v>
      </c>
      <c r="E38" t="s">
        <v>29</v>
      </c>
      <c r="F38">
        <v>99</v>
      </c>
      <c r="G38" s="1" t="s">
        <v>12</v>
      </c>
      <c r="H38" s="1">
        <v>6.957175925925925E-4</v>
      </c>
      <c r="I38" s="1">
        <v>7.5752314814814812E-4</v>
      </c>
      <c r="J38" s="1"/>
      <c r="K38" s="18">
        <v>108.35</v>
      </c>
      <c r="N38" s="18">
        <f>IFERROR(VLOOKUP(B38,AthListWomen[],1,FALSE),0)</f>
        <v>79044</v>
      </c>
      <c r="O38" s="18">
        <f t="shared" si="0"/>
        <v>36</v>
      </c>
    </row>
    <row r="39" spans="1:15" x14ac:dyDescent="0.25">
      <c r="A39">
        <v>37</v>
      </c>
      <c r="B39">
        <v>65072</v>
      </c>
      <c r="C39">
        <v>44</v>
      </c>
      <c r="D39" t="s">
        <v>138</v>
      </c>
      <c r="E39" t="s">
        <v>33</v>
      </c>
      <c r="F39">
        <v>0</v>
      </c>
      <c r="G39" s="1" t="s">
        <v>12</v>
      </c>
      <c r="H39" s="1">
        <v>7.0532407407407403E-4</v>
      </c>
      <c r="I39" s="1">
        <v>7.5289351851851863E-4</v>
      </c>
      <c r="J39" s="1"/>
      <c r="K39" s="18">
        <v>112.08</v>
      </c>
      <c r="N39" s="18">
        <f>IFERROR(VLOOKUP(B39,AthListWomen[],1,FALSE),0)</f>
        <v>65072</v>
      </c>
      <c r="O39" s="18">
        <f t="shared" si="0"/>
        <v>37</v>
      </c>
    </row>
    <row r="40" spans="1:15" x14ac:dyDescent="0.25">
      <c r="A40">
        <v>38</v>
      </c>
      <c r="B40">
        <v>66984</v>
      </c>
      <c r="C40">
        <v>40</v>
      </c>
      <c r="D40" t="s">
        <v>139</v>
      </c>
      <c r="E40" t="s">
        <v>33</v>
      </c>
      <c r="F40">
        <v>0</v>
      </c>
      <c r="G40" s="1" t="s">
        <v>12</v>
      </c>
      <c r="H40" s="1">
        <v>7.0763888888888884E-4</v>
      </c>
      <c r="I40" s="1">
        <v>7.5416666666666677E-4</v>
      </c>
      <c r="J40" s="1"/>
      <c r="K40" s="18">
        <v>114.76</v>
      </c>
      <c r="N40" s="18">
        <f>IFERROR(VLOOKUP(B40,AthListWomen[],1,FALSE),0)</f>
        <v>66984</v>
      </c>
      <c r="O40" s="18">
        <f t="shared" si="0"/>
        <v>38</v>
      </c>
    </row>
    <row r="41" spans="1:15" x14ac:dyDescent="0.25">
      <c r="A41">
        <v>39</v>
      </c>
      <c r="B41">
        <v>65336</v>
      </c>
      <c r="C41">
        <v>42</v>
      </c>
      <c r="D41" t="s">
        <v>140</v>
      </c>
      <c r="E41" t="s">
        <v>113</v>
      </c>
      <c r="F41">
        <v>99</v>
      </c>
      <c r="G41" s="1" t="s">
        <v>12</v>
      </c>
      <c r="H41" s="1">
        <v>7.2071759259259268E-4</v>
      </c>
      <c r="I41" s="1">
        <v>7.4675925925925919E-4</v>
      </c>
      <c r="J41" s="1"/>
      <c r="K41" s="18">
        <v>119.01</v>
      </c>
      <c r="N41" s="18">
        <f>IFERROR(VLOOKUP(B41,AthListWomen[],1,FALSE),0)</f>
        <v>65336</v>
      </c>
      <c r="O41" s="18">
        <f t="shared" si="0"/>
        <v>39</v>
      </c>
    </row>
    <row r="42" spans="1:15" x14ac:dyDescent="0.25">
      <c r="A42">
        <v>40</v>
      </c>
      <c r="B42">
        <v>70993</v>
      </c>
      <c r="C42">
        <v>46</v>
      </c>
      <c r="D42" t="s">
        <v>141</v>
      </c>
      <c r="E42" t="s">
        <v>40</v>
      </c>
      <c r="F42">
        <v>0</v>
      </c>
      <c r="G42" s="1" t="s">
        <v>12</v>
      </c>
      <c r="H42" s="1">
        <v>7.2650462962962957E-4</v>
      </c>
      <c r="I42" s="1">
        <v>7.664351851851851E-4</v>
      </c>
      <c r="J42" s="1"/>
      <c r="K42" s="18">
        <v>138.08000000000001</v>
      </c>
      <c r="N42" s="18">
        <f>IFERROR(VLOOKUP(B42,AthListWomen[],1,FALSE),0)</f>
        <v>70993</v>
      </c>
      <c r="O42" s="18">
        <f t="shared" si="0"/>
        <v>40</v>
      </c>
    </row>
    <row r="43" spans="1:15" x14ac:dyDescent="0.25">
      <c r="A43">
        <v>41</v>
      </c>
      <c r="B43">
        <v>81653</v>
      </c>
      <c r="C43">
        <v>58</v>
      </c>
      <c r="D43" t="s">
        <v>142</v>
      </c>
      <c r="E43" t="s">
        <v>148</v>
      </c>
      <c r="F43">
        <v>0</v>
      </c>
      <c r="G43" s="1" t="s">
        <v>12</v>
      </c>
      <c r="H43" s="1">
        <v>7.2974537037037029E-4</v>
      </c>
      <c r="I43" s="1">
        <v>7.7916666666666672E-4</v>
      </c>
      <c r="J43" s="1"/>
      <c r="K43" s="18">
        <v>150.04</v>
      </c>
      <c r="N43" s="18">
        <f>IFERROR(VLOOKUP(B43,AthListWomen[],1,FALSE),0)</f>
        <v>0</v>
      </c>
      <c r="O43" s="18">
        <f t="shared" si="0"/>
        <v>40</v>
      </c>
    </row>
    <row r="44" spans="1:15" x14ac:dyDescent="0.25">
      <c r="A44">
        <v>42</v>
      </c>
      <c r="B44">
        <v>73438</v>
      </c>
      <c r="C44">
        <v>39</v>
      </c>
      <c r="D44" t="s">
        <v>143</v>
      </c>
      <c r="E44" t="s">
        <v>25</v>
      </c>
      <c r="F44">
        <v>99</v>
      </c>
      <c r="G44" s="1" t="s">
        <v>12</v>
      </c>
      <c r="H44" s="1">
        <v>7.3657407407407406E-4</v>
      </c>
      <c r="I44" s="1">
        <v>7.7604166666666663E-4</v>
      </c>
      <c r="J44" s="1"/>
      <c r="K44" s="18">
        <v>152.82</v>
      </c>
      <c r="N44" s="18">
        <f>IFERROR(VLOOKUP(B44,AthListWomen[],1,FALSE),0)</f>
        <v>73438</v>
      </c>
      <c r="O44" s="18">
        <f t="shared" si="0"/>
        <v>41</v>
      </c>
    </row>
    <row r="45" spans="1:15" x14ac:dyDescent="0.25">
      <c r="A45">
        <v>43</v>
      </c>
      <c r="B45">
        <v>73720</v>
      </c>
      <c r="C45">
        <v>55</v>
      </c>
      <c r="D45" t="s">
        <v>144</v>
      </c>
      <c r="E45" t="s">
        <v>145</v>
      </c>
      <c r="F45">
        <v>99</v>
      </c>
      <c r="G45" s="1" t="s">
        <v>12</v>
      </c>
      <c r="H45" s="1">
        <v>7.3009259259259251E-4</v>
      </c>
      <c r="I45" s="1">
        <v>7.8946759259259259E-4</v>
      </c>
      <c r="J45" s="1"/>
      <c r="K45" s="18">
        <v>158.02000000000001</v>
      </c>
      <c r="N45" s="18">
        <f>IFERROR(VLOOKUP(B45,AthListWomen[],1,FALSE),0)</f>
        <v>0</v>
      </c>
      <c r="O45" s="18">
        <f t="shared" si="0"/>
        <v>41</v>
      </c>
    </row>
    <row r="46" spans="1:15" x14ac:dyDescent="0.25">
      <c r="A46">
        <v>44</v>
      </c>
      <c r="B46">
        <v>70406</v>
      </c>
      <c r="C46">
        <v>47</v>
      </c>
      <c r="D46" t="s">
        <v>146</v>
      </c>
      <c r="E46" t="s">
        <v>33</v>
      </c>
      <c r="F46">
        <v>99</v>
      </c>
      <c r="G46" s="1" t="s">
        <v>12</v>
      </c>
      <c r="H46" s="1">
        <v>7.1828703703703714E-4</v>
      </c>
      <c r="I46" s="1">
        <v>8.0578703703703715E-4</v>
      </c>
      <c r="J46" s="1"/>
      <c r="K46" s="18">
        <v>161.4</v>
      </c>
      <c r="N46" s="18">
        <f>IFERROR(VLOOKUP(B46,AthListWomen[],1,FALSE),0)</f>
        <v>70406</v>
      </c>
      <c r="O46" s="18">
        <f t="shared" si="0"/>
        <v>42</v>
      </c>
    </row>
    <row r="47" spans="1:15" x14ac:dyDescent="0.25">
      <c r="A47">
        <v>45</v>
      </c>
      <c r="B47">
        <v>72829</v>
      </c>
      <c r="C47">
        <v>25</v>
      </c>
      <c r="D47" t="s">
        <v>147</v>
      </c>
      <c r="E47" t="s">
        <v>148</v>
      </c>
      <c r="F47">
        <v>98</v>
      </c>
      <c r="G47" s="1" t="s">
        <v>43</v>
      </c>
      <c r="H47" s="1">
        <v>7.4594907407407411E-4</v>
      </c>
      <c r="I47" s="1">
        <v>7.8831018518518519E-4</v>
      </c>
      <c r="J47" s="1"/>
      <c r="K47" s="18">
        <v>169.03</v>
      </c>
      <c r="N47" s="18">
        <f>IFERROR(VLOOKUP(B47,AthListWomen[],1,FALSE),0)</f>
        <v>0</v>
      </c>
      <c r="O47" s="18">
        <f t="shared" si="0"/>
        <v>42</v>
      </c>
    </row>
    <row r="48" spans="1:15" x14ac:dyDescent="0.25">
      <c r="A48">
        <v>46</v>
      </c>
      <c r="B48">
        <v>69771</v>
      </c>
      <c r="C48">
        <v>51</v>
      </c>
      <c r="D48" t="s">
        <v>149</v>
      </c>
      <c r="E48" t="s">
        <v>40</v>
      </c>
      <c r="F48">
        <v>0</v>
      </c>
      <c r="G48" s="1" t="s">
        <v>12</v>
      </c>
      <c r="H48" s="1">
        <v>7.565972222222222E-4</v>
      </c>
      <c r="I48" s="1">
        <v>7.8194444444444438E-4</v>
      </c>
      <c r="J48" s="1"/>
      <c r="K48" s="18">
        <v>172.23</v>
      </c>
      <c r="N48" s="18">
        <f>IFERROR(VLOOKUP(B48,AthListWomen[],1,FALSE),0)</f>
        <v>69771</v>
      </c>
      <c r="O48" s="18">
        <f t="shared" si="0"/>
        <v>43</v>
      </c>
    </row>
    <row r="49" spans="1:15" x14ac:dyDescent="0.25">
      <c r="A49">
        <v>47</v>
      </c>
      <c r="B49">
        <v>67207</v>
      </c>
      <c r="C49">
        <v>53</v>
      </c>
      <c r="D49" t="s">
        <v>150</v>
      </c>
      <c r="E49" t="s">
        <v>37</v>
      </c>
      <c r="F49">
        <v>0</v>
      </c>
      <c r="G49" s="1" t="s">
        <v>12</v>
      </c>
      <c r="H49" s="1">
        <v>7.5798611111111108E-4</v>
      </c>
      <c r="I49" s="1">
        <v>7.9837962962962968E-4</v>
      </c>
      <c r="J49" s="1"/>
      <c r="K49" s="18">
        <v>185.58</v>
      </c>
      <c r="N49" s="18">
        <f>IFERROR(VLOOKUP(B49,AthListWomen[],1,FALSE),0)</f>
        <v>67207</v>
      </c>
      <c r="O49" s="18">
        <f t="shared" si="0"/>
        <v>44</v>
      </c>
    </row>
    <row r="50" spans="1:15" x14ac:dyDescent="0.25">
      <c r="A50">
        <v>48</v>
      </c>
      <c r="B50">
        <v>69326</v>
      </c>
      <c r="C50">
        <v>57</v>
      </c>
      <c r="D50" t="s">
        <v>151</v>
      </c>
      <c r="E50" t="s">
        <v>129</v>
      </c>
      <c r="F50">
        <v>99</v>
      </c>
      <c r="G50" s="1" t="s">
        <v>12</v>
      </c>
      <c r="H50" s="1">
        <v>7.9386574074074071E-4</v>
      </c>
      <c r="I50" s="1">
        <v>8.377314814814814E-4</v>
      </c>
      <c r="J50" s="1"/>
      <c r="K50" s="18">
        <v>241.92</v>
      </c>
      <c r="N50" s="18">
        <f>IFERROR(VLOOKUP(B50,AthListWomen[],1,FALSE),0)</f>
        <v>69326</v>
      </c>
      <c r="O50" s="18">
        <f t="shared" si="0"/>
        <v>45</v>
      </c>
    </row>
    <row r="51" spans="1:15" x14ac:dyDescent="0.25">
      <c r="A51">
        <v>999</v>
      </c>
      <c r="B51">
        <v>65855</v>
      </c>
      <c r="C51">
        <v>21</v>
      </c>
      <c r="D51" t="s">
        <v>152</v>
      </c>
      <c r="E51" t="s">
        <v>22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IFERROR(VLOOKUP(B51,AthListWomen[],1,FALSE),0)</f>
        <v>65855</v>
      </c>
      <c r="O51" s="18">
        <f t="shared" si="0"/>
        <v>0</v>
      </c>
    </row>
    <row r="52" spans="1:15" x14ac:dyDescent="0.25">
      <c r="A52">
        <v>999</v>
      </c>
      <c r="B52">
        <v>79003</v>
      </c>
      <c r="C52">
        <v>37</v>
      </c>
      <c r="D52" t="s">
        <v>153</v>
      </c>
      <c r="E52" t="s">
        <v>148</v>
      </c>
      <c r="F52">
        <v>0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IFERROR(VLOOKUP(B52,AthListWomen[],1,FALSE),0)</f>
        <v>0</v>
      </c>
      <c r="O52" s="18">
        <f t="shared" si="0"/>
        <v>0</v>
      </c>
    </row>
    <row r="53" spans="1:15" x14ac:dyDescent="0.25">
      <c r="A53">
        <v>999</v>
      </c>
      <c r="B53">
        <v>74210</v>
      </c>
      <c r="C53">
        <v>54</v>
      </c>
      <c r="D53" t="s">
        <v>154</v>
      </c>
      <c r="E53" t="s">
        <v>40</v>
      </c>
      <c r="F53">
        <v>0</v>
      </c>
      <c r="G53" t="s">
        <v>12</v>
      </c>
      <c r="H53" t="s">
        <v>66</v>
      </c>
      <c r="I53" t="s">
        <v>67</v>
      </c>
      <c r="K53" s="18">
        <v>0</v>
      </c>
      <c r="N53" s="18">
        <f>IFERROR(VLOOKUP(B53,AthListWomen[],1,FALSE),0)</f>
        <v>74210</v>
      </c>
      <c r="O53" s="18">
        <f t="shared" si="0"/>
        <v>0</v>
      </c>
    </row>
    <row r="54" spans="1:15" x14ac:dyDescent="0.25">
      <c r="A54">
        <v>999</v>
      </c>
      <c r="B54">
        <v>71345</v>
      </c>
      <c r="C54">
        <v>56</v>
      </c>
      <c r="D54" t="s">
        <v>155</v>
      </c>
      <c r="E54" t="s">
        <v>145</v>
      </c>
      <c r="F54">
        <v>0</v>
      </c>
      <c r="G54" t="s">
        <v>12</v>
      </c>
      <c r="H54" t="s">
        <v>66</v>
      </c>
      <c r="I54" t="s">
        <v>67</v>
      </c>
      <c r="K54" s="18">
        <v>0</v>
      </c>
      <c r="N54" s="18">
        <f>IFERROR(VLOOKUP(B54,AthListWomen[],1,FALSE),0)</f>
        <v>0</v>
      </c>
      <c r="O54" s="18">
        <f t="shared" si="0"/>
        <v>0</v>
      </c>
    </row>
    <row r="55" spans="1:15" x14ac:dyDescent="0.25">
      <c r="A55">
        <v>999</v>
      </c>
      <c r="B55">
        <v>65208</v>
      </c>
      <c r="C55">
        <v>4</v>
      </c>
      <c r="D55" t="s">
        <v>156</v>
      </c>
      <c r="E55" t="s">
        <v>33</v>
      </c>
      <c r="F55">
        <v>99</v>
      </c>
      <c r="G55" t="s">
        <v>12</v>
      </c>
      <c r="H55">
        <v>55.5</v>
      </c>
      <c r="I55" t="s">
        <v>66</v>
      </c>
      <c r="K55" s="18">
        <v>0</v>
      </c>
      <c r="N55" s="18">
        <f>IFERROR(VLOOKUP(B55,AthListWomen[],1,FALSE),0)</f>
        <v>65208</v>
      </c>
      <c r="O55" s="18">
        <f t="shared" si="0"/>
        <v>0</v>
      </c>
    </row>
    <row r="56" spans="1:15" x14ac:dyDescent="0.25">
      <c r="A56">
        <v>999</v>
      </c>
      <c r="B56">
        <v>70236</v>
      </c>
      <c r="C56">
        <v>33</v>
      </c>
      <c r="D56" t="s">
        <v>157</v>
      </c>
      <c r="E56" t="s">
        <v>16</v>
      </c>
      <c r="F56">
        <v>0</v>
      </c>
      <c r="G56" t="s">
        <v>12</v>
      </c>
      <c r="H56">
        <v>55.3</v>
      </c>
      <c r="I56" t="s">
        <v>66</v>
      </c>
      <c r="K56" s="18">
        <v>0</v>
      </c>
      <c r="N56" s="18">
        <f>IFERROR(VLOOKUP(B56,AthListWomen[],1,FALSE),0)</f>
        <v>70236</v>
      </c>
      <c r="O56" s="18">
        <f t="shared" si="0"/>
        <v>0</v>
      </c>
    </row>
    <row r="57" spans="1:15" x14ac:dyDescent="0.25">
      <c r="A57">
        <v>999</v>
      </c>
      <c r="B57">
        <v>78054</v>
      </c>
      <c r="C57">
        <v>35</v>
      </c>
      <c r="D57" t="s">
        <v>158</v>
      </c>
      <c r="E57" t="s">
        <v>16</v>
      </c>
      <c r="F57">
        <v>99</v>
      </c>
      <c r="G57" t="s">
        <v>12</v>
      </c>
      <c r="H57">
        <v>56.08</v>
      </c>
      <c r="I57" t="s">
        <v>66</v>
      </c>
      <c r="K57" s="18">
        <v>0</v>
      </c>
      <c r="N57" s="18">
        <f>IFERROR(VLOOKUP(B57,AthListWomen[],1,FALSE),0)</f>
        <v>78054</v>
      </c>
      <c r="O57" s="18">
        <f t="shared" si="0"/>
        <v>0</v>
      </c>
    </row>
    <row r="58" spans="1:15" x14ac:dyDescent="0.25">
      <c r="A58">
        <v>999</v>
      </c>
      <c r="B58">
        <v>72124</v>
      </c>
      <c r="C58">
        <v>41</v>
      </c>
      <c r="D58" t="s">
        <v>159</v>
      </c>
      <c r="E58" t="s">
        <v>33</v>
      </c>
      <c r="F58">
        <v>99</v>
      </c>
      <c r="G58" s="1" t="s">
        <v>12</v>
      </c>
      <c r="H58" s="1">
        <v>7.1377314814814817E-4</v>
      </c>
      <c r="I58" t="s">
        <v>66</v>
      </c>
      <c r="K58" s="18">
        <v>0</v>
      </c>
      <c r="N58" s="18">
        <f>IFERROR(VLOOKUP(B58,AthListWomen[],1,FALSE),0)</f>
        <v>72124</v>
      </c>
      <c r="O58" s="18">
        <f t="shared" si="0"/>
        <v>0</v>
      </c>
    </row>
    <row r="59" spans="1:15" x14ac:dyDescent="0.25">
      <c r="A59">
        <v>999</v>
      </c>
      <c r="B59">
        <v>67107</v>
      </c>
      <c r="C59">
        <v>52</v>
      </c>
      <c r="D59" t="s">
        <v>160</v>
      </c>
      <c r="E59" t="s">
        <v>37</v>
      </c>
      <c r="F59">
        <v>0</v>
      </c>
      <c r="G59" s="1" t="s">
        <v>12</v>
      </c>
      <c r="H59" s="1">
        <v>7.4606481481481485E-4</v>
      </c>
      <c r="I59" t="s">
        <v>66</v>
      </c>
      <c r="K59" s="18">
        <v>0</v>
      </c>
      <c r="N59" s="18">
        <f>IFERROR(VLOOKUP(B59,AthListWomen[],1,FALSE),0)</f>
        <v>67107</v>
      </c>
      <c r="O59" s="18">
        <f t="shared" si="0"/>
        <v>0</v>
      </c>
    </row>
    <row r="60" spans="1:15" x14ac:dyDescent="0.25">
      <c r="A60">
        <v>999</v>
      </c>
      <c r="B60">
        <v>67150</v>
      </c>
      <c r="C60">
        <v>31</v>
      </c>
      <c r="D60" t="s">
        <v>161</v>
      </c>
      <c r="E60" t="s">
        <v>25</v>
      </c>
      <c r="F60">
        <v>0</v>
      </c>
      <c r="G60" t="s">
        <v>12</v>
      </c>
      <c r="H60">
        <v>57.22</v>
      </c>
      <c r="I60" t="s">
        <v>162</v>
      </c>
      <c r="K60" s="18">
        <v>0</v>
      </c>
      <c r="N60" s="18">
        <f>IFERROR(VLOOKUP(B60,AthListWomen[],1,FALSE),0)</f>
        <v>67150</v>
      </c>
      <c r="O60" s="18">
        <f t="shared" si="0"/>
        <v>0</v>
      </c>
    </row>
    <row r="61" spans="1:15" x14ac:dyDescent="0.25">
      <c r="N61" s="18">
        <f>IFERROR(VLOOKUP(B61,AthListWomen[],1,FALSE),0)</f>
        <v>0</v>
      </c>
      <c r="O61" s="18">
        <f t="shared" si="0"/>
        <v>0</v>
      </c>
    </row>
    <row r="62" spans="1:15" x14ac:dyDescent="0.25">
      <c r="N62" s="18">
        <f>IFERROR(VLOOKUP(B62,AthListWomen[],1,FALSE),0)</f>
        <v>0</v>
      </c>
      <c r="O62" s="18">
        <f t="shared" si="0"/>
        <v>0</v>
      </c>
    </row>
    <row r="63" spans="1:15" x14ac:dyDescent="0.25">
      <c r="N63" s="18">
        <f>IFERROR(VLOOKUP(B63,AthListWomen[],1,FALSE),0)</f>
        <v>0</v>
      </c>
      <c r="O63" s="18">
        <f t="shared" si="0"/>
        <v>0</v>
      </c>
    </row>
    <row r="64" spans="1:15" x14ac:dyDescent="0.25">
      <c r="N64" s="18">
        <f>IFERROR(VLOOKUP(B64,AthListWomen[],1,FALSE),0)</f>
        <v>0</v>
      </c>
      <c r="O64" s="18">
        <f t="shared" si="0"/>
        <v>0</v>
      </c>
    </row>
    <row r="65" spans="14:15" x14ac:dyDescent="0.25">
      <c r="N65" s="18">
        <f>IFERROR(VLOOKUP(B65,AthListWomen[],1,FALSE),0)</f>
        <v>0</v>
      </c>
      <c r="O65" s="18">
        <f t="shared" si="0"/>
        <v>0</v>
      </c>
    </row>
    <row r="66" spans="14:15" x14ac:dyDescent="0.25">
      <c r="N66" s="18">
        <f>IFERROR(VLOOKUP(B66,AthListWomen[],1,FALSE),0)</f>
        <v>0</v>
      </c>
      <c r="O66" s="18">
        <f t="shared" si="0"/>
        <v>0</v>
      </c>
    </row>
    <row r="67" spans="14:15" x14ac:dyDescent="0.25">
      <c r="N67" s="18">
        <f>IFERROR(VLOOKUP(B67,AthListWomen[],1,FALSE),0)</f>
        <v>0</v>
      </c>
      <c r="O67" s="18">
        <f t="shared" ref="O67:O130" si="1">IF(N67&gt;0,IF(A67&gt;0,IF(A67&lt;999,IF(A67=A66,IF(N66&gt;0,O66,O66+1),IF(A66=A65,O66+2,O66+1)),0),O66),O66)</f>
        <v>0</v>
      </c>
    </row>
    <row r="68" spans="14:15" x14ac:dyDescent="0.25">
      <c r="N68" s="18">
        <f>IFERROR(VLOOKUP(B68,AthListWomen[],1,FALSE),0)</f>
        <v>0</v>
      </c>
      <c r="O68" s="18">
        <f t="shared" si="1"/>
        <v>0</v>
      </c>
    </row>
    <row r="69" spans="14:15" x14ac:dyDescent="0.25">
      <c r="N69" s="18">
        <f>IFERROR(VLOOKUP(B69,AthListWomen[],1,FALSE),0)</f>
        <v>0</v>
      </c>
      <c r="O69" s="18">
        <f t="shared" si="1"/>
        <v>0</v>
      </c>
    </row>
    <row r="70" spans="14:15" x14ac:dyDescent="0.25">
      <c r="N70" s="18">
        <f>IFERROR(VLOOKUP(B70,AthListWomen[],1,FALSE),0)</f>
        <v>0</v>
      </c>
      <c r="O70" s="18">
        <f t="shared" si="1"/>
        <v>0</v>
      </c>
    </row>
    <row r="71" spans="14:15" x14ac:dyDescent="0.25">
      <c r="N71" s="18">
        <f>IFERROR(VLOOKUP(B71,AthListWomen[],1,FALSE),0)</f>
        <v>0</v>
      </c>
      <c r="O71" s="18">
        <f t="shared" si="1"/>
        <v>0</v>
      </c>
    </row>
    <row r="72" spans="14:15" x14ac:dyDescent="0.25">
      <c r="N72" s="18">
        <f>IFERROR(VLOOKUP(B72,AthListWomen[],1,FALSE),0)</f>
        <v>0</v>
      </c>
      <c r="O72" s="18">
        <f t="shared" si="1"/>
        <v>0</v>
      </c>
    </row>
    <row r="73" spans="14:15" x14ac:dyDescent="0.25">
      <c r="N73" s="18">
        <f>IFERROR(VLOOKUP(B73,AthListWomen[],1,FALSE),0)</f>
        <v>0</v>
      </c>
      <c r="O73" s="18">
        <f t="shared" si="1"/>
        <v>0</v>
      </c>
    </row>
    <row r="74" spans="14:15" x14ac:dyDescent="0.25">
      <c r="N74" s="18">
        <f>IFERROR(VLOOKUP(B74,AthListWomen[],1,FALSE),0)</f>
        <v>0</v>
      </c>
      <c r="O74" s="18">
        <f t="shared" si="1"/>
        <v>0</v>
      </c>
    </row>
    <row r="75" spans="14:15" x14ac:dyDescent="0.25">
      <c r="N75" s="18">
        <f>IFERROR(VLOOKUP(B75,AthListWomen[],1,FALSE),0)</f>
        <v>0</v>
      </c>
      <c r="O75" s="18">
        <f t="shared" si="1"/>
        <v>0</v>
      </c>
    </row>
    <row r="76" spans="14:15" x14ac:dyDescent="0.25">
      <c r="N76" s="18">
        <f>IFERROR(VLOOKUP(B76,AthListWomen[],1,FALSE),0)</f>
        <v>0</v>
      </c>
      <c r="O76" s="18">
        <f t="shared" si="1"/>
        <v>0</v>
      </c>
    </row>
    <row r="77" spans="14:15" x14ac:dyDescent="0.25">
      <c r="N77" s="18">
        <f>IFERROR(VLOOKUP(B77,AthListWomen[],1,FALSE),0)</f>
        <v>0</v>
      </c>
      <c r="O77" s="18">
        <f t="shared" si="1"/>
        <v>0</v>
      </c>
    </row>
    <row r="78" spans="14:15" x14ac:dyDescent="0.25">
      <c r="N78" s="18">
        <f>IFERROR(VLOOKUP(B78,AthListWomen[],1,FALSE),0)</f>
        <v>0</v>
      </c>
      <c r="O78" s="18">
        <f t="shared" si="1"/>
        <v>0</v>
      </c>
    </row>
    <row r="79" spans="14:15" x14ac:dyDescent="0.25">
      <c r="N79" s="18">
        <f>IFERROR(VLOOKUP(B79,AthListWomen[],1,FALSE),0)</f>
        <v>0</v>
      </c>
      <c r="O79" s="18">
        <f t="shared" si="1"/>
        <v>0</v>
      </c>
    </row>
    <row r="80" spans="14:15" x14ac:dyDescent="0.25">
      <c r="N80" s="18">
        <f>IFERROR(VLOOKUP(B80,AthListWomen[],1,FALSE),0)</f>
        <v>0</v>
      </c>
      <c r="O80" s="18">
        <f t="shared" si="1"/>
        <v>0</v>
      </c>
    </row>
    <row r="81" spans="14:15" x14ac:dyDescent="0.25">
      <c r="N81" s="18">
        <f>IFERROR(VLOOKUP(B81,AthListWomen[],1,FALSE),0)</f>
        <v>0</v>
      </c>
      <c r="O81" s="18">
        <f t="shared" si="1"/>
        <v>0</v>
      </c>
    </row>
    <row r="82" spans="14:15" x14ac:dyDescent="0.25">
      <c r="N82" s="18">
        <f>IFERROR(VLOOKUP(B82,AthListWomen[],1,FALSE),0)</f>
        <v>0</v>
      </c>
      <c r="O82" s="18">
        <f t="shared" si="1"/>
        <v>0</v>
      </c>
    </row>
    <row r="83" spans="14:15" x14ac:dyDescent="0.25">
      <c r="N83" s="18">
        <f>IFERROR(VLOOKUP(B83,AthListWomen[],1,FALSE),0)</f>
        <v>0</v>
      </c>
      <c r="O83" s="18">
        <f t="shared" si="1"/>
        <v>0</v>
      </c>
    </row>
    <row r="84" spans="14:15" x14ac:dyDescent="0.25">
      <c r="N84" s="18">
        <f>IFERROR(VLOOKUP(B84,AthListWomen[],1,FALSE),0)</f>
        <v>0</v>
      </c>
      <c r="O84" s="18">
        <f t="shared" si="1"/>
        <v>0</v>
      </c>
    </row>
    <row r="85" spans="14:15" x14ac:dyDescent="0.25">
      <c r="N85" s="18">
        <f>IFERROR(VLOOKUP(B85,AthListWomen[],1,FALSE),0)</f>
        <v>0</v>
      </c>
      <c r="O85" s="18">
        <f t="shared" si="1"/>
        <v>0</v>
      </c>
    </row>
    <row r="86" spans="14:15" x14ac:dyDescent="0.25">
      <c r="N86" s="18">
        <f>IFERROR(VLOOKUP(B86,AthListWomen[],1,FALSE),0)</f>
        <v>0</v>
      </c>
      <c r="O86" s="18">
        <f t="shared" si="1"/>
        <v>0</v>
      </c>
    </row>
    <row r="87" spans="14:15" x14ac:dyDescent="0.25">
      <c r="N87" s="18">
        <f>IFERROR(VLOOKUP(B87,AthListWomen[],1,FALSE),0)</f>
        <v>0</v>
      </c>
      <c r="O87" s="18">
        <f t="shared" si="1"/>
        <v>0</v>
      </c>
    </row>
    <row r="88" spans="14:15" x14ac:dyDescent="0.25">
      <c r="N88" s="18">
        <f>IFERROR(VLOOKUP(B88,AthListWomen[],1,FALSE),0)</f>
        <v>0</v>
      </c>
      <c r="O88" s="18">
        <f t="shared" si="1"/>
        <v>0</v>
      </c>
    </row>
    <row r="89" spans="14:15" x14ac:dyDescent="0.25">
      <c r="N89" s="18">
        <f>IFERROR(VLOOKUP(B89,AthListWomen[],1,FALSE),0)</f>
        <v>0</v>
      </c>
      <c r="O89" s="18">
        <f t="shared" si="1"/>
        <v>0</v>
      </c>
    </row>
    <row r="90" spans="14:15" x14ac:dyDescent="0.25">
      <c r="N90" s="18">
        <f>IFERROR(VLOOKUP(B90,AthListWomen[],1,FALSE),0)</f>
        <v>0</v>
      </c>
      <c r="O90" s="18">
        <f t="shared" si="1"/>
        <v>0</v>
      </c>
    </row>
    <row r="91" spans="14:15" x14ac:dyDescent="0.25">
      <c r="N91" s="18">
        <f>IFERROR(VLOOKUP(B91,AthListWomen[],1,FALSE),0)</f>
        <v>0</v>
      </c>
      <c r="O91" s="18">
        <f t="shared" si="1"/>
        <v>0</v>
      </c>
    </row>
    <row r="92" spans="14:15" x14ac:dyDescent="0.25">
      <c r="N92" s="18">
        <f>IFERROR(VLOOKUP(B92,AthListWomen[],1,FALSE),0)</f>
        <v>0</v>
      </c>
      <c r="O92" s="18">
        <f t="shared" si="1"/>
        <v>0</v>
      </c>
    </row>
    <row r="93" spans="14:15" x14ac:dyDescent="0.25">
      <c r="N93" s="18">
        <f>IFERROR(VLOOKUP(B93,AthListWomen[],1,FALSE),0)</f>
        <v>0</v>
      </c>
      <c r="O93" s="18">
        <f t="shared" si="1"/>
        <v>0</v>
      </c>
    </row>
    <row r="94" spans="14:15" x14ac:dyDescent="0.25">
      <c r="N94" s="18">
        <f>IFERROR(VLOOKUP(B94,AthListWomen[],1,FALSE),0)</f>
        <v>0</v>
      </c>
      <c r="O94" s="18">
        <f t="shared" si="1"/>
        <v>0</v>
      </c>
    </row>
    <row r="95" spans="14:15" x14ac:dyDescent="0.25">
      <c r="N95" s="18">
        <f>IFERROR(VLOOKUP(B95,AthListWomen[],1,FALSE),0)</f>
        <v>0</v>
      </c>
      <c r="O95" s="18">
        <f t="shared" si="1"/>
        <v>0</v>
      </c>
    </row>
    <row r="96" spans="14:15" x14ac:dyDescent="0.25">
      <c r="N96" s="18">
        <f>IFERROR(VLOOKUP(B96,AthListWomen[],1,FALSE),0)</f>
        <v>0</v>
      </c>
      <c r="O96" s="18">
        <f t="shared" si="1"/>
        <v>0</v>
      </c>
    </row>
    <row r="97" spans="14:15" x14ac:dyDescent="0.25">
      <c r="N97" s="18">
        <f>IFERROR(VLOOKUP(B97,AthListWomen[],1,FALSE),0)</f>
        <v>0</v>
      </c>
      <c r="O97" s="18">
        <f t="shared" si="1"/>
        <v>0</v>
      </c>
    </row>
    <row r="98" spans="14:15" x14ac:dyDescent="0.25">
      <c r="N98" s="18">
        <f>IFERROR(VLOOKUP(B98,AthListWomen[],1,FALSE),0)</f>
        <v>0</v>
      </c>
      <c r="O98" s="18">
        <f t="shared" si="1"/>
        <v>0</v>
      </c>
    </row>
    <row r="99" spans="14:15" x14ac:dyDescent="0.25">
      <c r="N99" s="18">
        <f>IFERROR(VLOOKUP(B99,AthListWomen[],1,FALSE),0)</f>
        <v>0</v>
      </c>
      <c r="O99" s="18">
        <f t="shared" si="1"/>
        <v>0</v>
      </c>
    </row>
    <row r="100" spans="14:15" x14ac:dyDescent="0.25">
      <c r="N100" s="18">
        <f>IFERROR(VLOOKUP(B100,AthListWomen[],1,FALSE),0)</f>
        <v>0</v>
      </c>
      <c r="O100" s="18">
        <f t="shared" si="1"/>
        <v>0</v>
      </c>
    </row>
    <row r="101" spans="14:15" x14ac:dyDescent="0.25">
      <c r="N101" s="18">
        <f>IFERROR(VLOOKUP(B101,AthListWomen[],1,FALSE),0)</f>
        <v>0</v>
      </c>
      <c r="O101" s="18">
        <f t="shared" si="1"/>
        <v>0</v>
      </c>
    </row>
    <row r="102" spans="14:15" x14ac:dyDescent="0.25">
      <c r="N102" s="18">
        <f>IFERROR(VLOOKUP(B102,AthListWomen[],1,FALSE),0)</f>
        <v>0</v>
      </c>
      <c r="O102" s="18">
        <f t="shared" si="1"/>
        <v>0</v>
      </c>
    </row>
    <row r="103" spans="14:15" x14ac:dyDescent="0.25">
      <c r="N103" s="18">
        <f>IFERROR(VLOOKUP(B103,AthListWomen[],1,FALSE),0)</f>
        <v>0</v>
      </c>
      <c r="O103" s="18">
        <f t="shared" si="1"/>
        <v>0</v>
      </c>
    </row>
    <row r="104" spans="14:15" x14ac:dyDescent="0.25">
      <c r="N104" s="18">
        <f>IFERROR(VLOOKUP(B104,AthListWomen[],1,FALSE),0)</f>
        <v>0</v>
      </c>
      <c r="O104" s="18">
        <f t="shared" si="1"/>
        <v>0</v>
      </c>
    </row>
    <row r="105" spans="14:15" x14ac:dyDescent="0.25">
      <c r="N105" s="18">
        <f>IFERROR(VLOOKUP(B105,AthListWomen[],1,FALSE),0)</f>
        <v>0</v>
      </c>
      <c r="O105" s="18">
        <f t="shared" si="1"/>
        <v>0</v>
      </c>
    </row>
    <row r="106" spans="14:15" x14ac:dyDescent="0.25">
      <c r="N106" s="18">
        <f>IFERROR(VLOOKUP(B106,AthListWomen[],1,FALSE),0)</f>
        <v>0</v>
      </c>
      <c r="O106" s="18">
        <f t="shared" si="1"/>
        <v>0</v>
      </c>
    </row>
    <row r="107" spans="14:15" x14ac:dyDescent="0.25">
      <c r="N107" s="18">
        <f>IFERROR(VLOOKUP(B107,AthListWomen[],1,FALSE),0)</f>
        <v>0</v>
      </c>
      <c r="O107" s="18">
        <f t="shared" si="1"/>
        <v>0</v>
      </c>
    </row>
    <row r="108" spans="14:15" x14ac:dyDescent="0.25">
      <c r="N108" s="18">
        <f>IFERROR(VLOOKUP(B108,AthListWomen[],1,FALSE),0)</f>
        <v>0</v>
      </c>
      <c r="O108" s="18">
        <f t="shared" si="1"/>
        <v>0</v>
      </c>
    </row>
    <row r="109" spans="14:15" x14ac:dyDescent="0.25">
      <c r="N109" s="18">
        <f>IFERROR(VLOOKUP(B109,AthListWomen[],1,FALSE),0)</f>
        <v>0</v>
      </c>
      <c r="O109" s="18">
        <f t="shared" si="1"/>
        <v>0</v>
      </c>
    </row>
    <row r="110" spans="14:15" x14ac:dyDescent="0.25">
      <c r="N110" s="18">
        <f>IFERROR(VLOOKUP(B110,AthListWomen[],1,FALSE),0)</f>
        <v>0</v>
      </c>
      <c r="O110" s="18">
        <f t="shared" si="1"/>
        <v>0</v>
      </c>
    </row>
    <row r="111" spans="14:15" x14ac:dyDescent="0.25">
      <c r="N111" s="18">
        <f>IFERROR(VLOOKUP(B111,AthListWomen[],1,FALSE),0)</f>
        <v>0</v>
      </c>
      <c r="O111" s="18">
        <f t="shared" si="1"/>
        <v>0</v>
      </c>
    </row>
    <row r="112" spans="14:15" x14ac:dyDescent="0.25">
      <c r="N112" s="18">
        <f>IFERROR(VLOOKUP(B112,AthListWomen[],1,FALSE),0)</f>
        <v>0</v>
      </c>
      <c r="O112" s="18">
        <f t="shared" si="1"/>
        <v>0</v>
      </c>
    </row>
    <row r="113" spans="14:15" x14ac:dyDescent="0.25">
      <c r="N113" s="18">
        <f>IFERROR(VLOOKUP(B113,AthListWomen[],1,FALSE),0)</f>
        <v>0</v>
      </c>
      <c r="O113" s="18">
        <f t="shared" si="1"/>
        <v>0</v>
      </c>
    </row>
    <row r="114" spans="14:15" x14ac:dyDescent="0.25">
      <c r="N114" s="18">
        <f>IFERROR(VLOOKUP(B114,AthListWomen[],1,FALSE),0)</f>
        <v>0</v>
      </c>
      <c r="O114" s="18">
        <f t="shared" si="1"/>
        <v>0</v>
      </c>
    </row>
    <row r="115" spans="14:15" x14ac:dyDescent="0.25">
      <c r="N115" s="18">
        <f>IFERROR(VLOOKUP(B115,AthListWomen[],1,FALSE),0)</f>
        <v>0</v>
      </c>
      <c r="O115" s="18">
        <f t="shared" si="1"/>
        <v>0</v>
      </c>
    </row>
    <row r="116" spans="14:15" x14ac:dyDescent="0.25">
      <c r="N116" s="18">
        <f>IFERROR(VLOOKUP(B116,AthListWomen[],1,FALSE),0)</f>
        <v>0</v>
      </c>
      <c r="O116" s="18">
        <f t="shared" si="1"/>
        <v>0</v>
      </c>
    </row>
    <row r="117" spans="14:15" x14ac:dyDescent="0.25">
      <c r="N117" s="18">
        <f>IFERROR(VLOOKUP(B117,AthListWomen[],1,FALSE),0)</f>
        <v>0</v>
      </c>
      <c r="O117" s="18">
        <f t="shared" si="1"/>
        <v>0</v>
      </c>
    </row>
    <row r="118" spans="14:15" x14ac:dyDescent="0.25">
      <c r="N118" s="18">
        <f>IFERROR(VLOOKUP(B118,AthListWomen[],1,FALSE),0)</f>
        <v>0</v>
      </c>
      <c r="O118" s="18">
        <f t="shared" si="1"/>
        <v>0</v>
      </c>
    </row>
    <row r="119" spans="14:15" x14ac:dyDescent="0.25">
      <c r="N119" s="18">
        <f>IFERROR(VLOOKUP(B119,AthListWomen[],1,FALSE),0)</f>
        <v>0</v>
      </c>
      <c r="O119" s="18">
        <f t="shared" si="1"/>
        <v>0</v>
      </c>
    </row>
    <row r="120" spans="14:15" x14ac:dyDescent="0.25">
      <c r="N120" s="18">
        <f>IFERROR(VLOOKUP(B120,AthListWomen[],1,FALSE),0)</f>
        <v>0</v>
      </c>
      <c r="O120" s="18">
        <f t="shared" si="1"/>
        <v>0</v>
      </c>
    </row>
    <row r="121" spans="14:15" x14ac:dyDescent="0.25">
      <c r="N121" s="18">
        <f>IFERROR(VLOOKUP(B121,AthListWomen[],1,FALSE),0)</f>
        <v>0</v>
      </c>
      <c r="O121" s="18">
        <f t="shared" si="1"/>
        <v>0</v>
      </c>
    </row>
    <row r="122" spans="14:15" x14ac:dyDescent="0.25">
      <c r="N122" s="18">
        <f>IFERROR(VLOOKUP(B122,AthListWomen[],1,FALSE),0)</f>
        <v>0</v>
      </c>
      <c r="O122" s="18">
        <f t="shared" si="1"/>
        <v>0</v>
      </c>
    </row>
    <row r="123" spans="14:15" x14ac:dyDescent="0.25">
      <c r="N123" s="18">
        <f>IFERROR(VLOOKUP(B123,AthListWomen[],1,FALSE),0)</f>
        <v>0</v>
      </c>
      <c r="O123" s="18">
        <f t="shared" si="1"/>
        <v>0</v>
      </c>
    </row>
    <row r="124" spans="14:15" x14ac:dyDescent="0.25">
      <c r="N124" s="18">
        <f>IFERROR(VLOOKUP(B124,AthListWomen[],1,FALSE),0)</f>
        <v>0</v>
      </c>
      <c r="O124" s="18">
        <f t="shared" si="1"/>
        <v>0</v>
      </c>
    </row>
    <row r="125" spans="14:15" x14ac:dyDescent="0.25">
      <c r="N125" s="18">
        <f>IFERROR(VLOOKUP(B125,AthListWomen[],1,FALSE),0)</f>
        <v>0</v>
      </c>
      <c r="O125" s="18">
        <f t="shared" si="1"/>
        <v>0</v>
      </c>
    </row>
    <row r="126" spans="14:15" x14ac:dyDescent="0.25">
      <c r="N126" s="18">
        <f>IFERROR(VLOOKUP(B126,AthListWomen[],1,FALSE),0)</f>
        <v>0</v>
      </c>
      <c r="O126" s="18">
        <f t="shared" si="1"/>
        <v>0</v>
      </c>
    </row>
    <row r="127" spans="14:15" x14ac:dyDescent="0.25">
      <c r="N127" s="18">
        <f>IFERROR(VLOOKUP(B127,AthListWomen[],1,FALSE),0)</f>
        <v>0</v>
      </c>
      <c r="O127" s="18">
        <f t="shared" si="1"/>
        <v>0</v>
      </c>
    </row>
    <row r="128" spans="14:15" x14ac:dyDescent="0.25">
      <c r="N128" s="18">
        <f>IFERROR(VLOOKUP(B128,AthListWomen[],1,FALSE),0)</f>
        <v>0</v>
      </c>
      <c r="O128" s="18">
        <f t="shared" si="1"/>
        <v>0</v>
      </c>
    </row>
    <row r="129" spans="14:15" x14ac:dyDescent="0.25">
      <c r="N129" s="18">
        <f>IFERROR(VLOOKUP(B129,AthListWomen[],1,FALSE),0)</f>
        <v>0</v>
      </c>
      <c r="O129" s="18">
        <f t="shared" si="1"/>
        <v>0</v>
      </c>
    </row>
    <row r="130" spans="14:15" x14ac:dyDescent="0.25">
      <c r="N130" s="18">
        <f>IFERROR(VLOOKUP(B130,AthListWomen[],1,FALSE),0)</f>
        <v>0</v>
      </c>
      <c r="O130" s="18">
        <f t="shared" si="1"/>
        <v>0</v>
      </c>
    </row>
    <row r="131" spans="14:15" x14ac:dyDescent="0.25">
      <c r="N131" s="18">
        <f>IFERROR(VLOOKUP(B131,AthListWomen[],1,FALSE),0)</f>
        <v>0</v>
      </c>
      <c r="O131" s="18">
        <f t="shared" ref="O131:O150" si="2">IF(N131&gt;0,IF(A131&gt;0,IF(A131&lt;999,IF(A131=A130,IF(N130&gt;0,O130,O130+1),IF(A130=A129,O130+2,O130+1)),0),O130),O130)</f>
        <v>0</v>
      </c>
    </row>
    <row r="132" spans="14:15" x14ac:dyDescent="0.25">
      <c r="N132" s="18">
        <f>IFERROR(VLOOKUP(B132,AthListWomen[],1,FALSE),0)</f>
        <v>0</v>
      </c>
      <c r="O132" s="18">
        <f t="shared" si="2"/>
        <v>0</v>
      </c>
    </row>
    <row r="133" spans="14:15" x14ac:dyDescent="0.25">
      <c r="N133" s="18">
        <f>IFERROR(VLOOKUP(B133,AthListWomen[],1,FALSE),0)</f>
        <v>0</v>
      </c>
      <c r="O133" s="18">
        <f t="shared" si="2"/>
        <v>0</v>
      </c>
    </row>
    <row r="134" spans="14:15" x14ac:dyDescent="0.25">
      <c r="N134" s="18">
        <f>IFERROR(VLOOKUP(B134,AthListWomen[],1,FALSE),0)</f>
        <v>0</v>
      </c>
      <c r="O134" s="18">
        <f t="shared" si="2"/>
        <v>0</v>
      </c>
    </row>
    <row r="135" spans="14:15" x14ac:dyDescent="0.25">
      <c r="N135" s="18">
        <f>IFERROR(VLOOKUP(B135,AthListWomen[],1,FALSE),0)</f>
        <v>0</v>
      </c>
      <c r="O135" s="18">
        <f t="shared" si="2"/>
        <v>0</v>
      </c>
    </row>
    <row r="136" spans="14:15" x14ac:dyDescent="0.25">
      <c r="N136" s="18">
        <f>IFERROR(VLOOKUP(B136,AthListWomen[],1,FALSE),0)</f>
        <v>0</v>
      </c>
      <c r="O136" s="18">
        <f t="shared" si="2"/>
        <v>0</v>
      </c>
    </row>
    <row r="137" spans="14:15" x14ac:dyDescent="0.25">
      <c r="N137" s="18">
        <f>IFERROR(VLOOKUP(B137,AthListWomen[],1,FALSE),0)</f>
        <v>0</v>
      </c>
      <c r="O137" s="18">
        <f t="shared" si="2"/>
        <v>0</v>
      </c>
    </row>
    <row r="138" spans="14:15" x14ac:dyDescent="0.25">
      <c r="N138" s="18">
        <f>IFERROR(VLOOKUP(B138,AthListWomen[],1,FALSE),0)</f>
        <v>0</v>
      </c>
      <c r="O138" s="18">
        <f t="shared" si="2"/>
        <v>0</v>
      </c>
    </row>
    <row r="139" spans="14:15" x14ac:dyDescent="0.25">
      <c r="N139" s="18">
        <f>IFERROR(VLOOKUP(B139,AthListWomen[],1,FALSE),0)</f>
        <v>0</v>
      </c>
      <c r="O139" s="18">
        <f t="shared" si="2"/>
        <v>0</v>
      </c>
    </row>
    <row r="140" spans="14:15" x14ac:dyDescent="0.25">
      <c r="N140" s="18">
        <f>IFERROR(VLOOKUP(B140,AthListWomen[],1,FALSE),0)</f>
        <v>0</v>
      </c>
      <c r="O140" s="18">
        <f t="shared" si="2"/>
        <v>0</v>
      </c>
    </row>
    <row r="141" spans="14:15" x14ac:dyDescent="0.25">
      <c r="N141" s="18">
        <f>IFERROR(VLOOKUP(B141,AthListWomen[],1,FALSE),0)</f>
        <v>0</v>
      </c>
      <c r="O141" s="18">
        <f t="shared" si="2"/>
        <v>0</v>
      </c>
    </row>
    <row r="142" spans="14:15" x14ac:dyDescent="0.25">
      <c r="N142" s="18">
        <f>IFERROR(VLOOKUP(B142,AthListWomen[],1,FALSE),0)</f>
        <v>0</v>
      </c>
      <c r="O142" s="18">
        <f t="shared" si="2"/>
        <v>0</v>
      </c>
    </row>
    <row r="143" spans="14:15" x14ac:dyDescent="0.25">
      <c r="N143" s="18">
        <f>IFERROR(VLOOKUP(B143,AthListWomen[],1,FALSE),0)</f>
        <v>0</v>
      </c>
      <c r="O143" s="18">
        <f t="shared" si="2"/>
        <v>0</v>
      </c>
    </row>
    <row r="144" spans="14:15" x14ac:dyDescent="0.25">
      <c r="N144" s="18">
        <f>IFERROR(VLOOKUP(B144,AthListWomen[],1,FALSE),0)</f>
        <v>0</v>
      </c>
      <c r="O144" s="18">
        <f t="shared" si="2"/>
        <v>0</v>
      </c>
    </row>
    <row r="145" spans="14:15" x14ac:dyDescent="0.25">
      <c r="N145" s="18">
        <f>IFERROR(VLOOKUP(B145,AthListWomen[],1,FALSE),0)</f>
        <v>0</v>
      </c>
      <c r="O145" s="18">
        <f t="shared" si="2"/>
        <v>0</v>
      </c>
    </row>
    <row r="146" spans="14:15" x14ac:dyDescent="0.25">
      <c r="N146" s="18">
        <f>IFERROR(VLOOKUP(B146,AthListWomen[],1,FALSE),0)</f>
        <v>0</v>
      </c>
      <c r="O146" s="18">
        <f t="shared" si="2"/>
        <v>0</v>
      </c>
    </row>
    <row r="147" spans="14:15" x14ac:dyDescent="0.25">
      <c r="N147" s="18">
        <f>IFERROR(VLOOKUP(B147,AthListWomen[],1,FALSE),0)</f>
        <v>0</v>
      </c>
      <c r="O147" s="18">
        <f t="shared" si="2"/>
        <v>0</v>
      </c>
    </row>
    <row r="148" spans="14:15" x14ac:dyDescent="0.25">
      <c r="N148" s="18">
        <f>IFERROR(VLOOKUP(B148,AthListWomen[],1,FALSE),0)</f>
        <v>0</v>
      </c>
      <c r="O148" s="18">
        <f t="shared" si="2"/>
        <v>0</v>
      </c>
    </row>
    <row r="149" spans="14:15" x14ac:dyDescent="0.25">
      <c r="N149" s="18">
        <f>IFERROR(VLOOKUP(B149,AthListWomen[],1,FALSE),0)</f>
        <v>0</v>
      </c>
      <c r="O149" s="18">
        <f t="shared" si="2"/>
        <v>0</v>
      </c>
    </row>
    <row r="150" spans="14:15" x14ac:dyDescent="0.25">
      <c r="N150" s="18">
        <f>IFERROR(VLOOKUP(B150,AthListWomen[],1,FALSE),0)</f>
        <v>0</v>
      </c>
      <c r="O150" s="18">
        <f t="shared" si="2"/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N10" sqref="N10"/>
    </sheetView>
  </sheetViews>
  <sheetFormatPr defaultRowHeight="15" x14ac:dyDescent="0.25"/>
  <cols>
    <col min="1" max="1" width="5.28515625" bestFit="1" customWidth="1"/>
    <col min="2" max="2" width="7" bestFit="1" customWidth="1"/>
    <col min="3" max="3" width="3.85546875" bestFit="1" customWidth="1"/>
    <col min="4" max="4" width="20.710937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9</v>
      </c>
      <c r="D3" t="s">
        <v>65</v>
      </c>
      <c r="E3" t="s">
        <v>16</v>
      </c>
      <c r="F3">
        <v>99</v>
      </c>
      <c r="G3" t="s">
        <v>12</v>
      </c>
      <c r="H3">
        <v>53.78</v>
      </c>
      <c r="I3" s="1">
        <v>53.48</v>
      </c>
      <c r="J3" s="1"/>
      <c r="K3" s="18">
        <v>0</v>
      </c>
      <c r="N3" s="18">
        <f>IFERROR(VLOOKUP(B3,AthListMen[],1,FALSE),0)</f>
        <v>67003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65169</v>
      </c>
      <c r="C4">
        <v>11</v>
      </c>
      <c r="D4" t="s">
        <v>31</v>
      </c>
      <c r="E4" t="s">
        <v>25</v>
      </c>
      <c r="F4">
        <v>99</v>
      </c>
      <c r="G4" t="s">
        <v>12</v>
      </c>
      <c r="H4">
        <v>55.58</v>
      </c>
      <c r="I4" s="1">
        <v>53.4</v>
      </c>
      <c r="J4" s="1"/>
      <c r="K4" s="18">
        <v>11.55</v>
      </c>
      <c r="N4" s="18">
        <f>IFERROR(VLOOKUP(B4,AthListMen[],1,FALSE),0)</f>
        <v>65169</v>
      </c>
      <c r="O4" s="18">
        <f t="shared" si="0"/>
        <v>2</v>
      </c>
    </row>
    <row r="5" spans="1:15" x14ac:dyDescent="0.25">
      <c r="A5">
        <v>3</v>
      </c>
      <c r="B5">
        <v>68217</v>
      </c>
      <c r="C5">
        <v>14</v>
      </c>
      <c r="D5" t="s">
        <v>10</v>
      </c>
      <c r="E5" t="s">
        <v>11</v>
      </c>
      <c r="F5">
        <v>99</v>
      </c>
      <c r="G5" t="s">
        <v>12</v>
      </c>
      <c r="H5">
        <v>56.99</v>
      </c>
      <c r="I5" s="1">
        <v>53.67</v>
      </c>
      <c r="J5" s="1"/>
      <c r="K5" s="18">
        <v>22.82</v>
      </c>
      <c r="N5" s="18">
        <f>IFERROR(VLOOKUP(B5,AthListMen[],1,FALSE),0)</f>
        <v>68217</v>
      </c>
      <c r="O5" s="18">
        <f t="shared" si="0"/>
        <v>3</v>
      </c>
    </row>
    <row r="6" spans="1:15" x14ac:dyDescent="0.25">
      <c r="A6">
        <v>4</v>
      </c>
      <c r="B6">
        <v>65357</v>
      </c>
      <c r="C6">
        <v>10</v>
      </c>
      <c r="D6" t="s">
        <v>30</v>
      </c>
      <c r="E6" t="s">
        <v>14</v>
      </c>
      <c r="F6">
        <v>99</v>
      </c>
      <c r="G6" t="s">
        <v>12</v>
      </c>
      <c r="H6">
        <v>56.21</v>
      </c>
      <c r="I6" s="1">
        <v>55.71</v>
      </c>
      <c r="J6" s="1"/>
      <c r="K6" s="18">
        <v>31.28</v>
      </c>
      <c r="N6" s="18">
        <f>IFERROR(VLOOKUP(B6,AthListMen[],1,FALSE),0)</f>
        <v>65357</v>
      </c>
      <c r="O6" s="18">
        <f t="shared" si="0"/>
        <v>4</v>
      </c>
    </row>
    <row r="7" spans="1:15" x14ac:dyDescent="0.25">
      <c r="A7">
        <v>5</v>
      </c>
      <c r="B7">
        <v>65106</v>
      </c>
      <c r="C7">
        <v>19</v>
      </c>
      <c r="D7" t="s">
        <v>18</v>
      </c>
      <c r="E7" t="s">
        <v>16</v>
      </c>
      <c r="F7">
        <v>99</v>
      </c>
      <c r="G7" t="s">
        <v>12</v>
      </c>
      <c r="H7">
        <v>56.01</v>
      </c>
      <c r="I7" s="1">
        <v>56.87</v>
      </c>
      <c r="J7" s="1"/>
      <c r="K7" s="18">
        <v>37.729999999999997</v>
      </c>
      <c r="N7" s="18">
        <f>IFERROR(VLOOKUP(B7,AthListMen[],1,FALSE),0)</f>
        <v>65106</v>
      </c>
      <c r="O7" s="18">
        <f t="shared" si="0"/>
        <v>5</v>
      </c>
    </row>
    <row r="8" spans="1:15" x14ac:dyDescent="0.25">
      <c r="A8">
        <v>6</v>
      </c>
      <c r="B8">
        <v>67122</v>
      </c>
      <c r="C8">
        <v>8</v>
      </c>
      <c r="D8" t="s">
        <v>39</v>
      </c>
      <c r="E8" t="s">
        <v>40</v>
      </c>
      <c r="F8">
        <v>99</v>
      </c>
      <c r="G8" t="s">
        <v>12</v>
      </c>
      <c r="H8">
        <v>57.09</v>
      </c>
      <c r="I8" s="1">
        <v>58.52</v>
      </c>
      <c r="J8" s="1"/>
      <c r="K8" s="18">
        <v>56.05</v>
      </c>
      <c r="N8" s="18">
        <f>IFERROR(VLOOKUP(B8,AthListMen[],1,FALSE),0)</f>
        <v>67122</v>
      </c>
      <c r="O8" s="18">
        <f t="shared" si="0"/>
        <v>6</v>
      </c>
    </row>
    <row r="9" spans="1:15" x14ac:dyDescent="0.25">
      <c r="A9">
        <v>7</v>
      </c>
      <c r="B9">
        <v>65160</v>
      </c>
      <c r="C9">
        <v>43</v>
      </c>
      <c r="D9" t="s">
        <v>20</v>
      </c>
      <c r="E9" t="s">
        <v>14</v>
      </c>
      <c r="F9">
        <v>0</v>
      </c>
      <c r="G9" t="s">
        <v>12</v>
      </c>
      <c r="H9">
        <v>58.7</v>
      </c>
      <c r="I9" s="1">
        <v>57.5</v>
      </c>
      <c r="J9" s="1"/>
      <c r="K9" s="18">
        <v>60.01</v>
      </c>
      <c r="N9" s="18">
        <f>IFERROR(VLOOKUP(B9,AthListMen[],1,FALSE),0)</f>
        <v>65160</v>
      </c>
      <c r="O9" s="18">
        <f t="shared" si="0"/>
        <v>7</v>
      </c>
    </row>
    <row r="10" spans="1:15" x14ac:dyDescent="0.25">
      <c r="A10">
        <v>8</v>
      </c>
      <c r="B10">
        <v>65931</v>
      </c>
      <c r="C10">
        <v>2</v>
      </c>
      <c r="D10" t="s">
        <v>21</v>
      </c>
      <c r="E10" t="s">
        <v>22</v>
      </c>
      <c r="F10">
        <v>99</v>
      </c>
      <c r="G10" t="s">
        <v>12</v>
      </c>
      <c r="H10">
        <v>56.76</v>
      </c>
      <c r="I10" s="1">
        <v>59.83</v>
      </c>
      <c r="J10" s="1"/>
      <c r="K10" s="18">
        <v>62.63</v>
      </c>
      <c r="N10" s="18">
        <f>IFERROR(VLOOKUP(B10,AthListMen[],1,FALSE),0)</f>
        <v>65931</v>
      </c>
      <c r="O10" s="18">
        <f t="shared" si="0"/>
        <v>8</v>
      </c>
    </row>
    <row r="11" spans="1:15" x14ac:dyDescent="0.25">
      <c r="A11">
        <v>9</v>
      </c>
      <c r="B11">
        <v>65339</v>
      </c>
      <c r="C11">
        <v>50</v>
      </c>
      <c r="D11" t="s">
        <v>13</v>
      </c>
      <c r="E11" t="s">
        <v>14</v>
      </c>
      <c r="F11">
        <v>0</v>
      </c>
      <c r="G11" t="s">
        <v>12</v>
      </c>
      <c r="H11">
        <v>59.12</v>
      </c>
      <c r="I11" s="1">
        <v>58.18</v>
      </c>
      <c r="J11" s="1"/>
      <c r="K11" s="18">
        <v>67.400000000000006</v>
      </c>
      <c r="N11" s="18">
        <f>IFERROR(VLOOKUP(B11,AthListMen[],1,FALSE),0)</f>
        <v>65339</v>
      </c>
      <c r="O11" s="18">
        <f t="shared" si="0"/>
        <v>9</v>
      </c>
    </row>
    <row r="12" spans="1:15" x14ac:dyDescent="0.25">
      <c r="A12">
        <v>10</v>
      </c>
      <c r="B12">
        <v>65052</v>
      </c>
      <c r="C12">
        <v>28</v>
      </c>
      <c r="D12" t="s">
        <v>79</v>
      </c>
      <c r="E12" t="s">
        <v>25</v>
      </c>
      <c r="F12">
        <v>99</v>
      </c>
      <c r="G12" s="1" t="s">
        <v>12</v>
      </c>
      <c r="H12" s="1">
        <v>7.0891203703703698E-4</v>
      </c>
      <c r="I12" s="1">
        <v>59.13</v>
      </c>
      <c r="J12" s="1"/>
      <c r="K12" s="18">
        <v>88.07</v>
      </c>
      <c r="N12" s="18">
        <f>IFERROR(VLOOKUP(B12,AthListMen[],1,FALSE),0)</f>
        <v>65052</v>
      </c>
      <c r="O12" s="18">
        <f t="shared" si="0"/>
        <v>10</v>
      </c>
    </row>
    <row r="13" spans="1:15" x14ac:dyDescent="0.25">
      <c r="A13">
        <v>11</v>
      </c>
      <c r="B13">
        <v>65452</v>
      </c>
      <c r="C13">
        <v>44</v>
      </c>
      <c r="D13" t="s">
        <v>78</v>
      </c>
      <c r="E13" t="s">
        <v>25</v>
      </c>
      <c r="F13">
        <v>0</v>
      </c>
      <c r="G13" s="1" t="s">
        <v>12</v>
      </c>
      <c r="H13" s="1">
        <v>7.0856481481481476E-4</v>
      </c>
      <c r="I13" s="1">
        <v>59.2</v>
      </c>
      <c r="J13" s="1"/>
      <c r="K13" s="18">
        <v>88.34</v>
      </c>
      <c r="N13" s="18">
        <f>IFERROR(VLOOKUP(B13,AthListMen[],1,FALSE),0)</f>
        <v>65452</v>
      </c>
      <c r="O13" s="18">
        <f t="shared" si="0"/>
        <v>11</v>
      </c>
    </row>
    <row r="14" spans="1:15" x14ac:dyDescent="0.25">
      <c r="A14">
        <v>12</v>
      </c>
      <c r="B14">
        <v>65277</v>
      </c>
      <c r="C14">
        <v>35</v>
      </c>
      <c r="D14" t="s">
        <v>93</v>
      </c>
      <c r="E14" t="s">
        <v>14</v>
      </c>
      <c r="F14">
        <v>99</v>
      </c>
      <c r="G14" s="1" t="s">
        <v>12</v>
      </c>
      <c r="H14" s="1">
        <v>7.0150462962962961E-4</v>
      </c>
      <c r="I14" s="1">
        <v>6.9826388888888889E-4</v>
      </c>
      <c r="J14" s="1"/>
      <c r="K14" s="18">
        <v>91.83</v>
      </c>
      <c r="N14" s="18">
        <f>IFERROR(VLOOKUP(B14,AthListMen[],1,FALSE),0)</f>
        <v>65277</v>
      </c>
      <c r="O14" s="18">
        <f t="shared" si="0"/>
        <v>12</v>
      </c>
    </row>
    <row r="15" spans="1:15" x14ac:dyDescent="0.25">
      <c r="A15">
        <v>13</v>
      </c>
      <c r="B15">
        <v>66130</v>
      </c>
      <c r="C15">
        <v>17</v>
      </c>
      <c r="D15" t="s">
        <v>96</v>
      </c>
      <c r="E15" t="s">
        <v>49</v>
      </c>
      <c r="F15">
        <v>98</v>
      </c>
      <c r="G15" s="1" t="s">
        <v>43</v>
      </c>
      <c r="H15" s="1">
        <v>7.1793981481481492E-4</v>
      </c>
      <c r="I15" s="1">
        <v>7.1724537037037026E-4</v>
      </c>
      <c r="J15" s="1"/>
      <c r="K15" s="18">
        <v>112.37</v>
      </c>
      <c r="N15" s="18">
        <f>IFERROR(VLOOKUP(B15,AthListMen[],1,FALSE),0)</f>
        <v>0</v>
      </c>
      <c r="O15" s="18">
        <f t="shared" si="0"/>
        <v>12</v>
      </c>
    </row>
    <row r="16" spans="1:15" x14ac:dyDescent="0.25">
      <c r="A16">
        <v>14</v>
      </c>
      <c r="B16">
        <v>67171</v>
      </c>
      <c r="C16">
        <v>62</v>
      </c>
      <c r="D16" t="s">
        <v>36</v>
      </c>
      <c r="E16" t="s">
        <v>37</v>
      </c>
      <c r="F16">
        <v>0</v>
      </c>
      <c r="G16" s="1" t="s">
        <v>12</v>
      </c>
      <c r="H16" s="1">
        <v>7.3344907407407419E-4</v>
      </c>
      <c r="I16" s="1">
        <v>7.2199074074074082E-4</v>
      </c>
      <c r="J16" s="1"/>
      <c r="K16" s="18">
        <v>124.12</v>
      </c>
      <c r="N16" s="18">
        <f>IFERROR(VLOOKUP(B16,AthListMen[],1,FALSE),0)</f>
        <v>67171</v>
      </c>
      <c r="O16" s="18">
        <f t="shared" si="0"/>
        <v>13</v>
      </c>
    </row>
    <row r="17" spans="1:15" x14ac:dyDescent="0.25">
      <c r="A17">
        <v>15</v>
      </c>
      <c r="B17">
        <v>70162</v>
      </c>
      <c r="C17">
        <v>33</v>
      </c>
      <c r="D17" t="s">
        <v>53</v>
      </c>
      <c r="E17" t="s">
        <v>27</v>
      </c>
      <c r="F17">
        <v>99</v>
      </c>
      <c r="G17" s="1" t="s">
        <v>12</v>
      </c>
      <c r="H17" s="1">
        <v>7.2962962962962955E-4</v>
      </c>
      <c r="I17" s="1">
        <v>7.3344907407407419E-4</v>
      </c>
      <c r="J17" s="1"/>
      <c r="K17" s="18">
        <v>128.55000000000001</v>
      </c>
      <c r="N17" s="18">
        <f>IFERROR(VLOOKUP(B17,AthListMen[],1,FALSE),0)</f>
        <v>70162</v>
      </c>
      <c r="O17" s="18">
        <f t="shared" si="0"/>
        <v>14</v>
      </c>
    </row>
    <row r="18" spans="1:15" x14ac:dyDescent="0.25">
      <c r="A18">
        <v>16</v>
      </c>
      <c r="B18">
        <v>67898</v>
      </c>
      <c r="C18">
        <v>23</v>
      </c>
      <c r="D18" t="s">
        <v>71</v>
      </c>
      <c r="E18" t="s">
        <v>11</v>
      </c>
      <c r="F18">
        <v>0</v>
      </c>
      <c r="G18" s="1" t="s">
        <v>12</v>
      </c>
      <c r="H18" s="1">
        <v>8.4895833333333318E-4</v>
      </c>
      <c r="I18" s="1">
        <v>54.61</v>
      </c>
      <c r="J18" s="1"/>
      <c r="K18" s="18">
        <v>138.94999999999999</v>
      </c>
      <c r="N18" s="18">
        <f>IFERROR(VLOOKUP(B18,AthListMen[],1,FALSE),0)</f>
        <v>67898</v>
      </c>
      <c r="O18" s="18">
        <f t="shared" si="0"/>
        <v>15</v>
      </c>
    </row>
    <row r="19" spans="1:15" x14ac:dyDescent="0.25">
      <c r="A19">
        <v>17</v>
      </c>
      <c r="B19">
        <v>65183</v>
      </c>
      <c r="C19">
        <v>47</v>
      </c>
      <c r="D19" t="s">
        <v>46</v>
      </c>
      <c r="E19" t="s">
        <v>33</v>
      </c>
      <c r="F19">
        <v>99</v>
      </c>
      <c r="G19" s="1" t="s">
        <v>12</v>
      </c>
      <c r="H19" s="1">
        <v>7.4513888888888883E-4</v>
      </c>
      <c r="I19" s="1">
        <v>7.3726851851851861E-4</v>
      </c>
      <c r="J19" s="1"/>
      <c r="K19" s="18">
        <v>139.76</v>
      </c>
      <c r="N19" s="18">
        <f>IFERROR(VLOOKUP(B19,AthListMen[],1,FALSE),0)</f>
        <v>65183</v>
      </c>
      <c r="O19" s="18">
        <f t="shared" si="0"/>
        <v>16</v>
      </c>
    </row>
    <row r="20" spans="1:15" x14ac:dyDescent="0.25">
      <c r="A20">
        <v>18</v>
      </c>
      <c r="B20">
        <v>73801</v>
      </c>
      <c r="C20">
        <v>54</v>
      </c>
      <c r="D20" t="s">
        <v>55</v>
      </c>
      <c r="E20" t="s">
        <v>14</v>
      </c>
      <c r="F20">
        <v>0</v>
      </c>
      <c r="G20" s="1" t="s">
        <v>12</v>
      </c>
      <c r="H20" s="1">
        <v>7.5902777777777774E-4</v>
      </c>
      <c r="I20" s="1">
        <v>7.337962962962963E-4</v>
      </c>
      <c r="J20" s="1"/>
      <c r="K20" s="18">
        <v>145.80000000000001</v>
      </c>
      <c r="N20" s="18">
        <f>IFERROR(VLOOKUP(B20,AthListMen[],1,FALSE),0)</f>
        <v>73801</v>
      </c>
      <c r="O20" s="18">
        <f t="shared" si="0"/>
        <v>17</v>
      </c>
    </row>
    <row r="21" spans="1:15" x14ac:dyDescent="0.25">
      <c r="A21">
        <v>19</v>
      </c>
      <c r="B21">
        <v>66152</v>
      </c>
      <c r="C21">
        <v>25</v>
      </c>
      <c r="D21" t="s">
        <v>51</v>
      </c>
      <c r="E21" t="s">
        <v>49</v>
      </c>
      <c r="F21">
        <v>99</v>
      </c>
      <c r="G21" s="1" t="s">
        <v>12</v>
      </c>
      <c r="H21" s="1">
        <v>7.4004629629629637E-4</v>
      </c>
      <c r="I21" s="1">
        <v>7.5381944444444444E-4</v>
      </c>
      <c r="J21" s="1"/>
      <c r="K21" s="18">
        <v>146.4</v>
      </c>
      <c r="N21" s="18">
        <f>IFERROR(VLOOKUP(B21,AthListMen[],1,FALSE),0)</f>
        <v>0</v>
      </c>
      <c r="O21" s="18">
        <f t="shared" si="0"/>
        <v>17</v>
      </c>
    </row>
    <row r="22" spans="1:15" x14ac:dyDescent="0.25">
      <c r="A22">
        <v>20</v>
      </c>
      <c r="B22">
        <v>104588</v>
      </c>
      <c r="C22">
        <v>29</v>
      </c>
      <c r="D22" t="s">
        <v>42</v>
      </c>
      <c r="E22" t="s">
        <v>40</v>
      </c>
      <c r="F22">
        <v>98</v>
      </c>
      <c r="G22" s="1" t="s">
        <v>43</v>
      </c>
      <c r="H22" s="1">
        <v>7.6516203703703718E-4</v>
      </c>
      <c r="I22" s="1">
        <v>7.3287037037037027E-4</v>
      </c>
      <c r="J22" s="1"/>
      <c r="K22" s="18">
        <v>148.82</v>
      </c>
      <c r="N22" s="18">
        <f>IFERROR(VLOOKUP(B22,AthListMen[],1,FALSE),0)</f>
        <v>0</v>
      </c>
      <c r="O22" s="18">
        <f t="shared" si="0"/>
        <v>17</v>
      </c>
    </row>
    <row r="23" spans="1:15" x14ac:dyDescent="0.25">
      <c r="A23">
        <v>21</v>
      </c>
      <c r="B23">
        <v>66149</v>
      </c>
      <c r="C23">
        <v>21</v>
      </c>
      <c r="D23" t="s">
        <v>72</v>
      </c>
      <c r="E23" t="s">
        <v>49</v>
      </c>
      <c r="F23">
        <v>0</v>
      </c>
      <c r="G23" s="1" t="s">
        <v>12</v>
      </c>
      <c r="H23" s="1">
        <v>7.5451388888888888E-4</v>
      </c>
      <c r="I23" s="1">
        <v>7.4386574074074069E-4</v>
      </c>
      <c r="J23" s="1"/>
      <c r="K23" s="18">
        <v>149.02000000000001</v>
      </c>
      <c r="N23" s="18">
        <f>IFERROR(VLOOKUP(B23,AthListMen[],1,FALSE),0)</f>
        <v>0</v>
      </c>
      <c r="O23" s="18">
        <f t="shared" si="0"/>
        <v>17</v>
      </c>
    </row>
    <row r="24" spans="1:15" x14ac:dyDescent="0.25">
      <c r="A24">
        <v>22</v>
      </c>
      <c r="B24">
        <v>67399</v>
      </c>
      <c r="C24">
        <v>26</v>
      </c>
      <c r="D24" t="s">
        <v>50</v>
      </c>
      <c r="E24" t="s">
        <v>22</v>
      </c>
      <c r="F24">
        <v>0</v>
      </c>
      <c r="G24" s="1" t="s">
        <v>12</v>
      </c>
      <c r="H24" s="1">
        <v>7.6481481481481485E-4</v>
      </c>
      <c r="I24" s="1">
        <v>7.3912037037037045E-4</v>
      </c>
      <c r="J24" s="1"/>
      <c r="K24" s="18">
        <v>152.24</v>
      </c>
      <c r="N24" s="18">
        <f>IFERROR(VLOOKUP(B24,AthListMen[],1,FALSE),0)</f>
        <v>67399</v>
      </c>
      <c r="O24" s="18">
        <f t="shared" si="0"/>
        <v>18</v>
      </c>
    </row>
    <row r="25" spans="1:15" x14ac:dyDescent="0.25">
      <c r="A25">
        <v>23</v>
      </c>
      <c r="B25">
        <v>65901</v>
      </c>
      <c r="C25">
        <v>36</v>
      </c>
      <c r="D25" t="s">
        <v>57</v>
      </c>
      <c r="E25" t="s">
        <v>27</v>
      </c>
      <c r="F25">
        <v>0</v>
      </c>
      <c r="G25" s="1" t="s">
        <v>12</v>
      </c>
      <c r="H25" s="1">
        <v>7.4351851851851846E-4</v>
      </c>
      <c r="I25" s="1">
        <v>7.6203703703703709E-4</v>
      </c>
      <c r="J25" s="1"/>
      <c r="K25" s="18">
        <v>153.18</v>
      </c>
      <c r="N25" s="18">
        <f>IFERROR(VLOOKUP(B25,AthListMen[],1,FALSE),0)</f>
        <v>65901</v>
      </c>
      <c r="O25" s="18">
        <f t="shared" si="0"/>
        <v>19</v>
      </c>
    </row>
    <row r="26" spans="1:15" x14ac:dyDescent="0.25">
      <c r="A26">
        <v>24</v>
      </c>
      <c r="B26">
        <v>65110</v>
      </c>
      <c r="C26">
        <v>60</v>
      </c>
      <c r="D26" t="s">
        <v>56</v>
      </c>
      <c r="E26" t="s">
        <v>33</v>
      </c>
      <c r="F26">
        <v>0</v>
      </c>
      <c r="G26" s="1" t="s">
        <v>12</v>
      </c>
      <c r="H26" s="1">
        <v>7.5706018518518527E-4</v>
      </c>
      <c r="I26" s="1">
        <v>7.5567129629629639E-4</v>
      </c>
      <c r="J26" s="1"/>
      <c r="K26" s="18">
        <v>157.34</v>
      </c>
      <c r="N26" s="18">
        <f>IFERROR(VLOOKUP(B26,AthListMen[],1,FALSE),0)</f>
        <v>65110</v>
      </c>
      <c r="O26" s="18">
        <f t="shared" si="0"/>
        <v>20</v>
      </c>
    </row>
    <row r="27" spans="1:15" x14ac:dyDescent="0.25">
      <c r="A27">
        <v>25</v>
      </c>
      <c r="B27">
        <v>67057</v>
      </c>
      <c r="C27">
        <v>4</v>
      </c>
      <c r="D27" t="s">
        <v>24</v>
      </c>
      <c r="E27" t="s">
        <v>25</v>
      </c>
      <c r="F27">
        <v>99</v>
      </c>
      <c r="G27" s="1" t="s">
        <v>12</v>
      </c>
      <c r="H27" s="1">
        <v>8.5752314814814816E-4</v>
      </c>
      <c r="I27" s="1">
        <v>56.75</v>
      </c>
      <c r="J27" s="1"/>
      <c r="K27" s="18">
        <v>158.28</v>
      </c>
      <c r="N27" s="18">
        <f>IFERROR(VLOOKUP(B27,AthListMen[],1,FALSE),0)</f>
        <v>67057</v>
      </c>
      <c r="O27" s="18">
        <f t="shared" si="0"/>
        <v>21</v>
      </c>
    </row>
    <row r="28" spans="1:15" x14ac:dyDescent="0.25">
      <c r="A28">
        <v>26</v>
      </c>
      <c r="B28">
        <v>65248</v>
      </c>
      <c r="C28">
        <v>55</v>
      </c>
      <c r="D28" t="s">
        <v>59</v>
      </c>
      <c r="E28" t="s">
        <v>33</v>
      </c>
      <c r="F28">
        <v>0</v>
      </c>
      <c r="G28" s="1" t="s">
        <v>12</v>
      </c>
      <c r="H28" s="1">
        <v>7.58912037037037E-4</v>
      </c>
      <c r="I28" s="1">
        <v>7.6030092592592599E-4</v>
      </c>
      <c r="J28" s="1"/>
      <c r="K28" s="18">
        <v>161.1</v>
      </c>
      <c r="N28" s="18">
        <f>IFERROR(VLOOKUP(B28,AthListMen[],1,FALSE),0)</f>
        <v>65248</v>
      </c>
      <c r="O28" s="18">
        <f t="shared" si="0"/>
        <v>22</v>
      </c>
    </row>
    <row r="29" spans="1:15" x14ac:dyDescent="0.25">
      <c r="A29">
        <v>27</v>
      </c>
      <c r="B29">
        <v>67575</v>
      </c>
      <c r="C29">
        <v>59</v>
      </c>
      <c r="D29" t="s">
        <v>60</v>
      </c>
      <c r="E29" t="s">
        <v>25</v>
      </c>
      <c r="F29">
        <v>0</v>
      </c>
      <c r="G29" s="1" t="s">
        <v>12</v>
      </c>
      <c r="H29" s="1">
        <v>7.782407407407408E-4</v>
      </c>
      <c r="I29" s="1">
        <v>7.5185185185185175E-4</v>
      </c>
      <c r="J29" s="1"/>
      <c r="K29" s="18">
        <v>167.41</v>
      </c>
      <c r="N29" s="18">
        <f>IFERROR(VLOOKUP(B29,AthListMen[],1,FALSE),0)</f>
        <v>67575</v>
      </c>
      <c r="O29" s="18">
        <f t="shared" si="0"/>
        <v>23</v>
      </c>
    </row>
    <row r="30" spans="1:15" x14ac:dyDescent="0.25">
      <c r="A30">
        <v>28</v>
      </c>
      <c r="B30">
        <v>65590</v>
      </c>
      <c r="C30">
        <v>49</v>
      </c>
      <c r="D30" t="s">
        <v>47</v>
      </c>
      <c r="E30" t="s">
        <v>25</v>
      </c>
      <c r="F30">
        <v>0</v>
      </c>
      <c r="G30" s="1" t="s">
        <v>12</v>
      </c>
      <c r="H30" s="1">
        <v>8.3148148148148155E-4</v>
      </c>
      <c r="I30" s="1">
        <v>7.0740740740740736E-4</v>
      </c>
      <c r="J30" s="1"/>
      <c r="K30" s="18">
        <v>172.52</v>
      </c>
      <c r="N30" s="18">
        <f>IFERROR(VLOOKUP(B30,AthListMen[],1,FALSE),0)</f>
        <v>65590</v>
      </c>
      <c r="O30" s="18">
        <f t="shared" si="0"/>
        <v>24</v>
      </c>
    </row>
    <row r="31" spans="1:15" x14ac:dyDescent="0.25">
      <c r="A31">
        <v>29</v>
      </c>
      <c r="B31">
        <v>66913</v>
      </c>
      <c r="C31">
        <v>38</v>
      </c>
      <c r="D31" t="s">
        <v>58</v>
      </c>
      <c r="E31" t="s">
        <v>33</v>
      </c>
      <c r="F31">
        <v>99</v>
      </c>
      <c r="G31" s="1" t="s">
        <v>12</v>
      </c>
      <c r="H31" s="1">
        <v>7.9305555555555553E-4</v>
      </c>
      <c r="I31" s="1">
        <v>7.5358796296296296E-4</v>
      </c>
      <c r="J31" s="1"/>
      <c r="K31" s="18">
        <v>177.01</v>
      </c>
      <c r="N31" s="18">
        <f>IFERROR(VLOOKUP(B31,AthListMen[],1,FALSE),0)</f>
        <v>66913</v>
      </c>
      <c r="O31" s="18">
        <f t="shared" si="0"/>
        <v>25</v>
      </c>
    </row>
    <row r="32" spans="1:15" x14ac:dyDescent="0.25">
      <c r="A32">
        <v>30</v>
      </c>
      <c r="B32">
        <v>77071</v>
      </c>
      <c r="C32">
        <v>41</v>
      </c>
      <c r="D32" t="s">
        <v>80</v>
      </c>
      <c r="E32" t="s">
        <v>81</v>
      </c>
      <c r="F32">
        <v>99</v>
      </c>
      <c r="G32" s="1" t="s">
        <v>12</v>
      </c>
      <c r="H32" s="1">
        <v>8.0416666666666657E-4</v>
      </c>
      <c r="I32" s="1">
        <v>7.7592592592592589E-4</v>
      </c>
      <c r="J32" s="1"/>
      <c r="K32" s="18">
        <v>196.41</v>
      </c>
      <c r="N32" s="18">
        <f>IFERROR(VLOOKUP(B32,AthListMen[],1,FALSE),0)</f>
        <v>0</v>
      </c>
      <c r="O32" s="18">
        <f t="shared" si="0"/>
        <v>25</v>
      </c>
    </row>
    <row r="33" spans="1:15" x14ac:dyDescent="0.25">
      <c r="A33">
        <v>31</v>
      </c>
      <c r="B33">
        <v>71348</v>
      </c>
      <c r="C33">
        <v>51</v>
      </c>
      <c r="D33" t="s">
        <v>74</v>
      </c>
      <c r="E33" t="s">
        <v>29</v>
      </c>
      <c r="F33">
        <v>99</v>
      </c>
      <c r="G33" s="1" t="s">
        <v>12</v>
      </c>
      <c r="H33" s="1">
        <v>7.9143518518518506E-4</v>
      </c>
      <c r="I33" s="1">
        <v>8.0671296296296296E-4</v>
      </c>
      <c r="J33" s="1"/>
      <c r="K33" s="18">
        <v>206.88</v>
      </c>
      <c r="N33" s="18">
        <f>IFERROR(VLOOKUP(B33,AthListMen[],1,FALSE),0)</f>
        <v>71348</v>
      </c>
      <c r="O33" s="18">
        <f t="shared" si="0"/>
        <v>26</v>
      </c>
    </row>
    <row r="34" spans="1:15" x14ac:dyDescent="0.25">
      <c r="A34">
        <v>32</v>
      </c>
      <c r="B34">
        <v>72569</v>
      </c>
      <c r="C34">
        <v>32</v>
      </c>
      <c r="D34" t="s">
        <v>45</v>
      </c>
      <c r="E34" t="s">
        <v>27</v>
      </c>
      <c r="F34">
        <v>99</v>
      </c>
      <c r="G34" s="1" t="s">
        <v>12</v>
      </c>
      <c r="H34" s="1">
        <v>7.7500000000000008E-4</v>
      </c>
      <c r="I34" s="1">
        <v>8.4560185185185183E-4</v>
      </c>
      <c r="J34" s="1"/>
      <c r="K34" s="18">
        <v>219.91</v>
      </c>
      <c r="N34" s="18">
        <f>IFERROR(VLOOKUP(B34,AthListMen[],1,FALSE),0)</f>
        <v>72569</v>
      </c>
      <c r="O34" s="18">
        <f t="shared" si="0"/>
        <v>27</v>
      </c>
    </row>
    <row r="35" spans="1:15" x14ac:dyDescent="0.25">
      <c r="A35">
        <v>33</v>
      </c>
      <c r="B35">
        <v>74214</v>
      </c>
      <c r="C35">
        <v>42</v>
      </c>
      <c r="D35" t="s">
        <v>98</v>
      </c>
      <c r="E35" t="s">
        <v>49</v>
      </c>
      <c r="F35">
        <v>0</v>
      </c>
      <c r="G35" s="1" t="s">
        <v>12</v>
      </c>
      <c r="H35" s="1">
        <v>8.6909722222222217E-4</v>
      </c>
      <c r="I35" s="1">
        <v>8.7256944444444448E-4</v>
      </c>
      <c r="J35" s="1"/>
      <c r="K35" s="18">
        <v>290.12</v>
      </c>
      <c r="N35" s="18">
        <f>IFERROR(VLOOKUP(B35,AthListMen[],1,FALSE),0)</f>
        <v>0</v>
      </c>
      <c r="O35" s="18">
        <f t="shared" si="0"/>
        <v>27</v>
      </c>
    </row>
    <row r="36" spans="1:15" x14ac:dyDescent="0.25">
      <c r="A36">
        <v>999</v>
      </c>
      <c r="B36">
        <v>73748</v>
      </c>
      <c r="C36">
        <v>66</v>
      </c>
      <c r="D36" t="s">
        <v>88</v>
      </c>
      <c r="E36" t="s">
        <v>89</v>
      </c>
      <c r="F36">
        <v>99</v>
      </c>
      <c r="G36" t="s">
        <v>12</v>
      </c>
      <c r="H36" t="s">
        <v>67</v>
      </c>
      <c r="I36" t="s">
        <v>67</v>
      </c>
      <c r="K36" s="18">
        <v>0</v>
      </c>
      <c r="N36" s="18">
        <f>IFERROR(VLOOKUP(B36,AthListMen[],1,FALSE),0)</f>
        <v>73748</v>
      </c>
      <c r="O36" s="18">
        <f t="shared" si="0"/>
        <v>0</v>
      </c>
    </row>
    <row r="37" spans="1:15" x14ac:dyDescent="0.25">
      <c r="A37">
        <v>999</v>
      </c>
      <c r="B37">
        <v>65010</v>
      </c>
      <c r="C37">
        <v>7</v>
      </c>
      <c r="D37" t="s">
        <v>17</v>
      </c>
      <c r="E37" t="s">
        <v>14</v>
      </c>
      <c r="F37">
        <v>99</v>
      </c>
      <c r="G37" t="s">
        <v>12</v>
      </c>
      <c r="H37" t="s">
        <v>66</v>
      </c>
      <c r="I37" t="s">
        <v>67</v>
      </c>
      <c r="K37" s="18">
        <v>0</v>
      </c>
      <c r="N37" s="18">
        <f>IFERROR(VLOOKUP(B37,AthListMen[],1,FALSE),0)</f>
        <v>65010</v>
      </c>
      <c r="O37" s="18">
        <f t="shared" si="0"/>
        <v>0</v>
      </c>
    </row>
    <row r="38" spans="1:15" x14ac:dyDescent="0.25">
      <c r="A38">
        <v>999</v>
      </c>
      <c r="B38">
        <v>67237</v>
      </c>
      <c r="C38">
        <v>3</v>
      </c>
      <c r="D38" t="s">
        <v>91</v>
      </c>
      <c r="E38" t="s">
        <v>16</v>
      </c>
      <c r="F38">
        <v>99</v>
      </c>
      <c r="G38" t="s">
        <v>12</v>
      </c>
      <c r="H38" t="s">
        <v>66</v>
      </c>
      <c r="I38" t="s">
        <v>67</v>
      </c>
      <c r="K38" s="18">
        <v>0</v>
      </c>
      <c r="N38" s="18">
        <f>IFERROR(VLOOKUP(B38,AthListMen[],1,FALSE),0)</f>
        <v>67237</v>
      </c>
      <c r="O38" s="18">
        <f t="shared" si="0"/>
        <v>0</v>
      </c>
    </row>
    <row r="39" spans="1:15" x14ac:dyDescent="0.25">
      <c r="A39">
        <v>999</v>
      </c>
      <c r="B39">
        <v>65187</v>
      </c>
      <c r="C39">
        <v>13</v>
      </c>
      <c r="D39" t="s">
        <v>70</v>
      </c>
      <c r="E39" t="s">
        <v>25</v>
      </c>
      <c r="F39">
        <v>99</v>
      </c>
      <c r="G39" t="s">
        <v>12</v>
      </c>
      <c r="H39" t="s">
        <v>66</v>
      </c>
      <c r="I39" t="s">
        <v>67</v>
      </c>
      <c r="K39" s="18">
        <v>0</v>
      </c>
      <c r="N39" s="18">
        <f>IFERROR(VLOOKUP(B39,AthListMen[],1,FALSE),0)</f>
        <v>65187</v>
      </c>
      <c r="O39" s="18">
        <f t="shared" si="0"/>
        <v>0</v>
      </c>
    </row>
    <row r="40" spans="1:15" x14ac:dyDescent="0.25">
      <c r="A40">
        <v>999</v>
      </c>
      <c r="B40">
        <v>104597</v>
      </c>
      <c r="C40">
        <v>16</v>
      </c>
      <c r="D40" t="s">
        <v>68</v>
      </c>
      <c r="E40" t="s">
        <v>16</v>
      </c>
      <c r="F40">
        <v>98</v>
      </c>
      <c r="G40" t="s">
        <v>43</v>
      </c>
      <c r="H40" t="s">
        <v>66</v>
      </c>
      <c r="I40" t="s">
        <v>67</v>
      </c>
      <c r="K40" s="18">
        <v>0</v>
      </c>
      <c r="N40" s="18">
        <f>IFERROR(VLOOKUP(B40,AthListMen[],1,FALSE),0)</f>
        <v>0</v>
      </c>
      <c r="O40" s="18">
        <f t="shared" si="0"/>
        <v>0</v>
      </c>
    </row>
    <row r="41" spans="1:15" x14ac:dyDescent="0.25">
      <c r="A41">
        <v>999</v>
      </c>
      <c r="B41">
        <v>67162</v>
      </c>
      <c r="C41">
        <v>5</v>
      </c>
      <c r="D41" t="s">
        <v>92</v>
      </c>
      <c r="E41" t="s">
        <v>40</v>
      </c>
      <c r="F41">
        <v>0</v>
      </c>
      <c r="G41" t="s">
        <v>12</v>
      </c>
      <c r="H41" t="s">
        <v>66</v>
      </c>
      <c r="I41" t="s">
        <v>67</v>
      </c>
      <c r="K41" s="18">
        <v>0</v>
      </c>
      <c r="N41" s="18">
        <f>IFERROR(VLOOKUP(B41,AthListMen[],1,FALSE),0)</f>
        <v>67162</v>
      </c>
      <c r="O41" s="18">
        <f t="shared" si="0"/>
        <v>0</v>
      </c>
    </row>
    <row r="42" spans="1:15" x14ac:dyDescent="0.25">
      <c r="A42">
        <v>999</v>
      </c>
      <c r="B42">
        <v>67127</v>
      </c>
      <c r="C42">
        <v>12</v>
      </c>
      <c r="D42" t="s">
        <v>73</v>
      </c>
      <c r="E42" t="s">
        <v>40</v>
      </c>
      <c r="F42">
        <v>0</v>
      </c>
      <c r="G42" t="s">
        <v>12</v>
      </c>
      <c r="H42" t="s">
        <v>66</v>
      </c>
      <c r="I42" t="s">
        <v>67</v>
      </c>
      <c r="K42" s="18">
        <v>0</v>
      </c>
      <c r="N42" s="18">
        <f>IFERROR(VLOOKUP(B42,AthListMen[],1,FALSE),0)</f>
        <v>67127</v>
      </c>
      <c r="O42" s="18">
        <f t="shared" si="0"/>
        <v>0</v>
      </c>
    </row>
    <row r="43" spans="1:15" x14ac:dyDescent="0.25">
      <c r="A43">
        <v>999</v>
      </c>
      <c r="B43">
        <v>65852</v>
      </c>
      <c r="C43">
        <v>6</v>
      </c>
      <c r="D43" t="s">
        <v>26</v>
      </c>
      <c r="E43" t="s">
        <v>27</v>
      </c>
      <c r="F43">
        <v>99</v>
      </c>
      <c r="G43" t="s">
        <v>12</v>
      </c>
      <c r="H43" t="s">
        <v>66</v>
      </c>
      <c r="I43" t="s">
        <v>67</v>
      </c>
      <c r="K43" s="18">
        <v>0</v>
      </c>
      <c r="N43" s="18">
        <f>IFERROR(VLOOKUP(B43,AthListMen[],1,FALSE),0)</f>
        <v>65852</v>
      </c>
      <c r="O43" s="18">
        <f t="shared" si="0"/>
        <v>0</v>
      </c>
    </row>
    <row r="44" spans="1:15" x14ac:dyDescent="0.25">
      <c r="A44">
        <v>999</v>
      </c>
      <c r="B44">
        <v>71926</v>
      </c>
      <c r="C44">
        <v>18</v>
      </c>
      <c r="D44" t="s">
        <v>15</v>
      </c>
      <c r="E44" t="s">
        <v>16</v>
      </c>
      <c r="F44">
        <v>99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IFERROR(VLOOKUP(B44,AthListMen[],1,FALSE),0)</f>
        <v>71926</v>
      </c>
      <c r="O44" s="18">
        <f t="shared" si="0"/>
        <v>0</v>
      </c>
    </row>
    <row r="45" spans="1:15" x14ac:dyDescent="0.25">
      <c r="A45">
        <v>999</v>
      </c>
      <c r="B45">
        <v>65835</v>
      </c>
      <c r="C45">
        <v>20</v>
      </c>
      <c r="D45" t="s">
        <v>34</v>
      </c>
      <c r="E45" t="s">
        <v>27</v>
      </c>
      <c r="F45">
        <v>0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IFERROR(VLOOKUP(B45,AthListMen[],1,FALSE),0)</f>
        <v>65835</v>
      </c>
      <c r="O45" s="18">
        <f t="shared" si="0"/>
        <v>0</v>
      </c>
    </row>
    <row r="46" spans="1:15" x14ac:dyDescent="0.25">
      <c r="A46">
        <v>999</v>
      </c>
      <c r="B46">
        <v>69631</v>
      </c>
      <c r="C46">
        <v>22</v>
      </c>
      <c r="D46" t="s">
        <v>48</v>
      </c>
      <c r="E46" t="s">
        <v>49</v>
      </c>
      <c r="F46">
        <v>99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IFERROR(VLOOKUP(B46,AthListMen[],1,FALSE),0)</f>
        <v>0</v>
      </c>
      <c r="O46" s="18">
        <f t="shared" si="0"/>
        <v>0</v>
      </c>
    </row>
    <row r="47" spans="1:15" x14ac:dyDescent="0.25">
      <c r="A47">
        <v>999</v>
      </c>
      <c r="B47">
        <v>65074</v>
      </c>
      <c r="C47">
        <v>24</v>
      </c>
      <c r="D47" t="s">
        <v>83</v>
      </c>
      <c r="E47" t="s">
        <v>84</v>
      </c>
      <c r="F47">
        <v>99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IFERROR(VLOOKUP(B47,AthListMen[],1,FALSE),0)</f>
        <v>65074</v>
      </c>
      <c r="O47" s="18">
        <f t="shared" si="0"/>
        <v>0</v>
      </c>
    </row>
    <row r="48" spans="1:15" x14ac:dyDescent="0.25">
      <c r="A48">
        <v>999</v>
      </c>
      <c r="B48">
        <v>71423</v>
      </c>
      <c r="C48">
        <v>27</v>
      </c>
      <c r="D48" t="s">
        <v>64</v>
      </c>
      <c r="E48" t="s">
        <v>49</v>
      </c>
      <c r="F48">
        <v>98</v>
      </c>
      <c r="G48" t="s">
        <v>43</v>
      </c>
      <c r="H48" t="s">
        <v>66</v>
      </c>
      <c r="I48" t="s">
        <v>67</v>
      </c>
      <c r="K48" s="18">
        <v>0</v>
      </c>
      <c r="N48" s="18">
        <f>IFERROR(VLOOKUP(B48,AthListMen[],1,FALSE),0)</f>
        <v>0</v>
      </c>
      <c r="O48" s="18">
        <f t="shared" si="0"/>
        <v>0</v>
      </c>
    </row>
    <row r="49" spans="1:15" x14ac:dyDescent="0.25">
      <c r="A49">
        <v>999</v>
      </c>
      <c r="B49">
        <v>66978</v>
      </c>
      <c r="C49">
        <v>30</v>
      </c>
      <c r="D49" t="s">
        <v>23</v>
      </c>
      <c r="E49" t="s">
        <v>16</v>
      </c>
      <c r="F49">
        <v>99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IFERROR(VLOOKUP(B49,AthListMen[],1,FALSE),0)</f>
        <v>66978</v>
      </c>
      <c r="O49" s="18">
        <f t="shared" si="0"/>
        <v>0</v>
      </c>
    </row>
    <row r="50" spans="1:15" x14ac:dyDescent="0.25">
      <c r="A50">
        <v>999</v>
      </c>
      <c r="B50">
        <v>66203</v>
      </c>
      <c r="C50">
        <v>37</v>
      </c>
      <c r="D50" t="s">
        <v>61</v>
      </c>
      <c r="E50" t="s">
        <v>49</v>
      </c>
      <c r="F50">
        <v>0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IFERROR(VLOOKUP(B50,AthListMen[],1,FALSE),0)</f>
        <v>0</v>
      </c>
      <c r="O50" s="18">
        <f t="shared" si="0"/>
        <v>0</v>
      </c>
    </row>
    <row r="51" spans="1:15" x14ac:dyDescent="0.25">
      <c r="A51">
        <v>999</v>
      </c>
      <c r="B51">
        <v>65249</v>
      </c>
      <c r="C51">
        <v>40</v>
      </c>
      <c r="D51" t="s">
        <v>52</v>
      </c>
      <c r="E51" t="s">
        <v>16</v>
      </c>
      <c r="F51">
        <v>99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IFERROR(VLOOKUP(B51,AthListMen[],1,FALSE),0)</f>
        <v>65249</v>
      </c>
      <c r="O51" s="18">
        <f t="shared" si="0"/>
        <v>0</v>
      </c>
    </row>
    <row r="52" spans="1:15" x14ac:dyDescent="0.25">
      <c r="A52">
        <v>999</v>
      </c>
      <c r="B52">
        <v>66256</v>
      </c>
      <c r="C52">
        <v>45</v>
      </c>
      <c r="D52" t="s">
        <v>86</v>
      </c>
      <c r="E52" t="s">
        <v>81</v>
      </c>
      <c r="F52">
        <v>0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IFERROR(VLOOKUP(B52,AthListMen[],1,FALSE),0)</f>
        <v>0</v>
      </c>
      <c r="O52" s="18">
        <f t="shared" si="0"/>
        <v>0</v>
      </c>
    </row>
    <row r="53" spans="1:15" x14ac:dyDescent="0.25">
      <c r="A53">
        <v>999</v>
      </c>
      <c r="B53">
        <v>65993</v>
      </c>
      <c r="C53">
        <v>46</v>
      </c>
      <c r="D53" t="s">
        <v>63</v>
      </c>
      <c r="E53" t="s">
        <v>22</v>
      </c>
      <c r="F53">
        <v>0</v>
      </c>
      <c r="G53" t="s">
        <v>12</v>
      </c>
      <c r="H53" t="s">
        <v>66</v>
      </c>
      <c r="I53" t="s">
        <v>67</v>
      </c>
      <c r="K53" s="18">
        <v>0</v>
      </c>
      <c r="N53" s="18">
        <f>IFERROR(VLOOKUP(B53,AthListMen[],1,FALSE),0)</f>
        <v>65993</v>
      </c>
      <c r="O53" s="18">
        <f t="shared" si="0"/>
        <v>0</v>
      </c>
    </row>
    <row r="54" spans="1:15" x14ac:dyDescent="0.25">
      <c r="A54">
        <v>999</v>
      </c>
      <c r="B54">
        <v>69415</v>
      </c>
      <c r="C54">
        <v>52</v>
      </c>
      <c r="D54" t="s">
        <v>77</v>
      </c>
      <c r="E54" t="s">
        <v>16</v>
      </c>
      <c r="F54">
        <v>99</v>
      </c>
      <c r="G54" t="s">
        <v>12</v>
      </c>
      <c r="H54" t="s">
        <v>66</v>
      </c>
      <c r="I54" t="s">
        <v>67</v>
      </c>
      <c r="K54" s="18">
        <v>0</v>
      </c>
      <c r="N54" s="18">
        <f>IFERROR(VLOOKUP(B54,AthListMen[],1,FALSE),0)</f>
        <v>69415</v>
      </c>
      <c r="O54" s="18">
        <f t="shared" si="0"/>
        <v>0</v>
      </c>
    </row>
    <row r="55" spans="1:15" x14ac:dyDescent="0.25">
      <c r="A55">
        <v>999</v>
      </c>
      <c r="B55">
        <v>67117</v>
      </c>
      <c r="C55">
        <v>53</v>
      </c>
      <c r="D55" t="s">
        <v>44</v>
      </c>
      <c r="E55" t="s">
        <v>16</v>
      </c>
      <c r="F55">
        <v>0</v>
      </c>
      <c r="G55" t="s">
        <v>12</v>
      </c>
      <c r="H55" t="s">
        <v>66</v>
      </c>
      <c r="I55" t="s">
        <v>67</v>
      </c>
      <c r="K55" s="18">
        <v>0</v>
      </c>
      <c r="N55" s="18">
        <f>IFERROR(VLOOKUP(B55,AthListMen[],1,FALSE),0)</f>
        <v>67117</v>
      </c>
      <c r="O55" s="18">
        <f t="shared" si="0"/>
        <v>0</v>
      </c>
    </row>
    <row r="56" spans="1:15" x14ac:dyDescent="0.25">
      <c r="A56">
        <v>999</v>
      </c>
      <c r="B56">
        <v>65404</v>
      </c>
      <c r="C56">
        <v>56</v>
      </c>
      <c r="D56" t="s">
        <v>82</v>
      </c>
      <c r="E56" t="s">
        <v>33</v>
      </c>
      <c r="F56">
        <v>0</v>
      </c>
      <c r="G56" t="s">
        <v>12</v>
      </c>
      <c r="H56" t="s">
        <v>66</v>
      </c>
      <c r="I56" t="s">
        <v>67</v>
      </c>
      <c r="K56" s="18">
        <v>0</v>
      </c>
      <c r="N56" s="18">
        <f>IFERROR(VLOOKUP(B56,AthListMen[],1,FALSE),0)</f>
        <v>65404</v>
      </c>
      <c r="O56" s="18">
        <f t="shared" si="0"/>
        <v>0</v>
      </c>
    </row>
    <row r="57" spans="1:15" x14ac:dyDescent="0.25">
      <c r="A57">
        <v>999</v>
      </c>
      <c r="B57">
        <v>65257</v>
      </c>
      <c r="C57">
        <v>57</v>
      </c>
      <c r="D57" t="s">
        <v>35</v>
      </c>
      <c r="E57" t="s">
        <v>14</v>
      </c>
      <c r="F57">
        <v>0</v>
      </c>
      <c r="G57" t="s">
        <v>12</v>
      </c>
      <c r="H57" t="s">
        <v>66</v>
      </c>
      <c r="I57" t="s">
        <v>67</v>
      </c>
      <c r="K57" s="18">
        <v>0</v>
      </c>
      <c r="N57" s="18">
        <f>IFERROR(VLOOKUP(B57,AthListMen[],1,FALSE),0)</f>
        <v>65257</v>
      </c>
      <c r="O57" s="18">
        <f t="shared" si="0"/>
        <v>0</v>
      </c>
    </row>
    <row r="58" spans="1:15" x14ac:dyDescent="0.25">
      <c r="A58">
        <v>999</v>
      </c>
      <c r="B58">
        <v>69411</v>
      </c>
      <c r="C58">
        <v>58</v>
      </c>
      <c r="D58" t="s">
        <v>38</v>
      </c>
      <c r="E58" t="s">
        <v>14</v>
      </c>
      <c r="F58">
        <v>0</v>
      </c>
      <c r="G58" t="s">
        <v>12</v>
      </c>
      <c r="H58" t="s">
        <v>66</v>
      </c>
      <c r="I58" t="s">
        <v>67</v>
      </c>
      <c r="K58" s="18">
        <v>0</v>
      </c>
      <c r="N58" s="18">
        <f>IFERROR(VLOOKUP(B58,AthListMen[],1,FALSE),0)</f>
        <v>69411</v>
      </c>
      <c r="O58" s="18">
        <f t="shared" si="0"/>
        <v>0</v>
      </c>
    </row>
    <row r="59" spans="1:15" x14ac:dyDescent="0.25">
      <c r="A59">
        <v>999</v>
      </c>
      <c r="B59">
        <v>65024</v>
      </c>
      <c r="C59">
        <v>61</v>
      </c>
      <c r="D59" t="s">
        <v>32</v>
      </c>
      <c r="E59" t="s">
        <v>33</v>
      </c>
      <c r="F59">
        <v>0</v>
      </c>
      <c r="G59" t="s">
        <v>12</v>
      </c>
      <c r="H59" t="s">
        <v>66</v>
      </c>
      <c r="I59" t="s">
        <v>67</v>
      </c>
      <c r="K59" s="18">
        <v>0</v>
      </c>
      <c r="N59" s="18">
        <f>IFERROR(VLOOKUP(B59,AthListMen[],1,FALSE),0)</f>
        <v>65024</v>
      </c>
      <c r="O59" s="18">
        <f t="shared" si="0"/>
        <v>0</v>
      </c>
    </row>
    <row r="60" spans="1:15" x14ac:dyDescent="0.25">
      <c r="A60">
        <v>999</v>
      </c>
      <c r="B60">
        <v>65861</v>
      </c>
      <c r="C60">
        <v>63</v>
      </c>
      <c r="D60" t="s">
        <v>95</v>
      </c>
      <c r="E60" t="s">
        <v>22</v>
      </c>
      <c r="F60">
        <v>99</v>
      </c>
      <c r="G60" t="s">
        <v>12</v>
      </c>
      <c r="H60" t="s">
        <v>66</v>
      </c>
      <c r="I60" t="s">
        <v>67</v>
      </c>
      <c r="K60" s="18">
        <v>0</v>
      </c>
      <c r="N60" s="18">
        <f>IFERROR(VLOOKUP(B60,AthListMen[],1,FALSE),0)</f>
        <v>65861</v>
      </c>
      <c r="O60" s="18">
        <f t="shared" si="0"/>
        <v>0</v>
      </c>
    </row>
    <row r="61" spans="1:15" x14ac:dyDescent="0.25">
      <c r="A61">
        <v>999</v>
      </c>
      <c r="B61">
        <v>79048</v>
      </c>
      <c r="C61">
        <v>64</v>
      </c>
      <c r="D61" t="s">
        <v>28</v>
      </c>
      <c r="E61" t="s">
        <v>29</v>
      </c>
      <c r="F61">
        <v>0</v>
      </c>
      <c r="G61" t="s">
        <v>12</v>
      </c>
      <c r="H61" t="s">
        <v>66</v>
      </c>
      <c r="I61" t="s">
        <v>67</v>
      </c>
      <c r="K61" s="18">
        <v>0</v>
      </c>
      <c r="N61" s="18">
        <f>IFERROR(VLOOKUP(B61,AthListMen[],1,FALSE),0)</f>
        <v>79048</v>
      </c>
      <c r="O61" s="18">
        <f t="shared" si="0"/>
        <v>0</v>
      </c>
    </row>
    <row r="62" spans="1:15" x14ac:dyDescent="0.25">
      <c r="A62">
        <v>999</v>
      </c>
      <c r="B62">
        <v>81590</v>
      </c>
      <c r="C62">
        <v>67</v>
      </c>
      <c r="D62" t="s">
        <v>94</v>
      </c>
      <c r="E62" t="s">
        <v>29</v>
      </c>
      <c r="F62">
        <v>0</v>
      </c>
      <c r="G62" t="s">
        <v>12</v>
      </c>
      <c r="H62" t="s">
        <v>66</v>
      </c>
      <c r="I62" t="s">
        <v>67</v>
      </c>
      <c r="K62" s="18">
        <v>0</v>
      </c>
      <c r="N62" s="18">
        <f>IFERROR(VLOOKUP(B62,AthListMen[],1,FALSE),0)</f>
        <v>81590</v>
      </c>
      <c r="O62" s="18">
        <f t="shared" si="0"/>
        <v>0</v>
      </c>
    </row>
    <row r="63" spans="1:15" x14ac:dyDescent="0.25">
      <c r="A63">
        <v>999</v>
      </c>
      <c r="B63">
        <v>84402</v>
      </c>
      <c r="C63">
        <v>65</v>
      </c>
      <c r="D63" t="s">
        <v>85</v>
      </c>
      <c r="E63" t="s">
        <v>29</v>
      </c>
      <c r="F63">
        <v>99</v>
      </c>
      <c r="G63" t="s">
        <v>12</v>
      </c>
      <c r="H63" t="s">
        <v>66</v>
      </c>
      <c r="I63" t="s">
        <v>67</v>
      </c>
      <c r="K63" s="18">
        <v>0</v>
      </c>
      <c r="N63" s="18">
        <f>IFERROR(VLOOKUP(B63,AthListMen[],1,FALSE),0)</f>
        <v>84402</v>
      </c>
      <c r="O63" s="18">
        <f t="shared" si="0"/>
        <v>0</v>
      </c>
    </row>
    <row r="64" spans="1:15" x14ac:dyDescent="0.25">
      <c r="A64">
        <v>999</v>
      </c>
      <c r="B64">
        <v>67206</v>
      </c>
      <c r="C64">
        <v>39</v>
      </c>
      <c r="D64" t="s">
        <v>54</v>
      </c>
      <c r="E64" t="s">
        <v>40</v>
      </c>
      <c r="F64">
        <v>99</v>
      </c>
      <c r="G64" t="s">
        <v>12</v>
      </c>
      <c r="H64" t="s">
        <v>163</v>
      </c>
      <c r="I64" t="s">
        <v>67</v>
      </c>
      <c r="K64" s="18">
        <v>0</v>
      </c>
      <c r="N64" s="18">
        <f>IFERROR(VLOOKUP(B64,AthListMen[],1,FALSE),0)</f>
        <v>67206</v>
      </c>
      <c r="O64" s="18">
        <f t="shared" si="0"/>
        <v>0</v>
      </c>
    </row>
    <row r="65" spans="1:15" x14ac:dyDescent="0.25">
      <c r="A65">
        <v>999</v>
      </c>
      <c r="B65">
        <v>67569</v>
      </c>
      <c r="C65">
        <v>15</v>
      </c>
      <c r="D65" t="s">
        <v>69</v>
      </c>
      <c r="E65" t="s">
        <v>40</v>
      </c>
      <c r="F65">
        <v>99</v>
      </c>
      <c r="G65" t="s">
        <v>12</v>
      </c>
      <c r="H65">
        <v>58.46</v>
      </c>
      <c r="I65" t="s">
        <v>66</v>
      </c>
      <c r="K65" s="18">
        <v>0</v>
      </c>
      <c r="N65" s="18">
        <f>IFERROR(VLOOKUP(B65,AthListMen[],1,FALSE),0)</f>
        <v>67569</v>
      </c>
      <c r="O65" s="18">
        <f t="shared" si="0"/>
        <v>0</v>
      </c>
    </row>
    <row r="66" spans="1:15" x14ac:dyDescent="0.25">
      <c r="A66">
        <v>999</v>
      </c>
      <c r="B66">
        <v>65464</v>
      </c>
      <c r="C66">
        <v>1</v>
      </c>
      <c r="D66" t="s">
        <v>19</v>
      </c>
      <c r="E66" t="s">
        <v>11</v>
      </c>
      <c r="F66">
        <v>99</v>
      </c>
      <c r="G66" t="s">
        <v>12</v>
      </c>
      <c r="H66">
        <v>55.78</v>
      </c>
      <c r="I66" t="s">
        <v>66</v>
      </c>
      <c r="K66" s="18">
        <v>0</v>
      </c>
      <c r="N66" s="18">
        <f>IFERROR(VLOOKUP(B66,AthListMen[],1,FALSE),0)</f>
        <v>65464</v>
      </c>
      <c r="O66" s="18">
        <f t="shared" si="0"/>
        <v>0</v>
      </c>
    </row>
    <row r="67" spans="1:15" x14ac:dyDescent="0.25">
      <c r="A67">
        <v>999</v>
      </c>
      <c r="B67">
        <v>67020</v>
      </c>
      <c r="C67">
        <v>31</v>
      </c>
      <c r="D67" t="s">
        <v>75</v>
      </c>
      <c r="E67" t="s">
        <v>76</v>
      </c>
      <c r="F67">
        <v>0</v>
      </c>
      <c r="G67" t="s">
        <v>12</v>
      </c>
      <c r="H67">
        <v>59.82</v>
      </c>
      <c r="I67" t="s">
        <v>164</v>
      </c>
      <c r="K67" s="18">
        <v>0</v>
      </c>
      <c r="N67" s="18">
        <f>IFERROR(VLOOKUP(B67,AthListMen[],1,FALSE),0)</f>
        <v>67020</v>
      </c>
      <c r="O67" s="18">
        <f t="shared" ref="O67:O130" si="1">IF(N67&gt;0,IF(A67&gt;0,IF(A67&lt;999,IF(A67=A66,IF(N66&gt;0,O66,O66+1),IF(A66=A65,O66+2,O66+1)),0),O66),O66)</f>
        <v>0</v>
      </c>
    </row>
    <row r="68" spans="1:15" x14ac:dyDescent="0.25">
      <c r="A68">
        <v>999</v>
      </c>
      <c r="B68">
        <v>65007</v>
      </c>
      <c r="C68">
        <v>34</v>
      </c>
      <c r="D68" t="s">
        <v>41</v>
      </c>
      <c r="E68" t="s">
        <v>25</v>
      </c>
      <c r="F68">
        <v>0</v>
      </c>
      <c r="G68" t="s">
        <v>12</v>
      </c>
      <c r="H68">
        <v>56.75</v>
      </c>
      <c r="I68" t="s">
        <v>163</v>
      </c>
      <c r="K68" s="18">
        <v>0</v>
      </c>
      <c r="N68" s="18">
        <f>IFERROR(VLOOKUP(B68,AthListMen[],1,FALSE),0)</f>
        <v>65007</v>
      </c>
      <c r="O68" s="18">
        <f t="shared" si="1"/>
        <v>0</v>
      </c>
    </row>
    <row r="69" spans="1:15" x14ac:dyDescent="0.25">
      <c r="A69">
        <v>999</v>
      </c>
      <c r="B69">
        <v>85275</v>
      </c>
      <c r="C69">
        <v>48</v>
      </c>
      <c r="D69" t="s">
        <v>62</v>
      </c>
      <c r="E69" t="s">
        <v>40</v>
      </c>
      <c r="F69">
        <v>0</v>
      </c>
      <c r="G69" s="1" t="s">
        <v>12</v>
      </c>
      <c r="H69" s="1">
        <v>7.6898148148148149E-4</v>
      </c>
      <c r="I69" t="s">
        <v>165</v>
      </c>
      <c r="K69" s="18">
        <v>0</v>
      </c>
      <c r="N69" s="18">
        <f>IFERROR(VLOOKUP(B69,AthListMen[],1,FALSE),0)</f>
        <v>85275</v>
      </c>
      <c r="O69" s="18">
        <f t="shared" si="1"/>
        <v>0</v>
      </c>
    </row>
    <row r="70" spans="1:15" x14ac:dyDescent="0.25">
      <c r="N70" s="18">
        <f>IFERROR(VLOOKUP(B70,AthListMen[],1,FALSE),0)</f>
        <v>0</v>
      </c>
      <c r="O70" s="18">
        <f t="shared" si="1"/>
        <v>0</v>
      </c>
    </row>
    <row r="71" spans="1:15" x14ac:dyDescent="0.25">
      <c r="N71" s="18">
        <f>IFERROR(VLOOKUP(B71,AthListMen[],1,FALSE),0)</f>
        <v>0</v>
      </c>
      <c r="O71" s="18">
        <f t="shared" si="1"/>
        <v>0</v>
      </c>
    </row>
    <row r="72" spans="1:15" x14ac:dyDescent="0.25">
      <c r="N72" s="18">
        <f>IFERROR(VLOOKUP(B72,AthListMen[],1,FALSE),0)</f>
        <v>0</v>
      </c>
      <c r="O72" s="18">
        <f t="shared" si="1"/>
        <v>0</v>
      </c>
    </row>
    <row r="73" spans="1:15" x14ac:dyDescent="0.25">
      <c r="N73" s="18">
        <f>IFERROR(VLOOKUP(B73,AthListMen[],1,FALSE),0)</f>
        <v>0</v>
      </c>
      <c r="O73" s="18">
        <f t="shared" si="1"/>
        <v>0</v>
      </c>
    </row>
    <row r="74" spans="1:15" x14ac:dyDescent="0.25">
      <c r="N74" s="18">
        <f>IFERROR(VLOOKUP(B74,AthListMen[],1,FALSE),0)</f>
        <v>0</v>
      </c>
      <c r="O74" s="18">
        <f t="shared" si="1"/>
        <v>0</v>
      </c>
    </row>
    <row r="75" spans="1:15" x14ac:dyDescent="0.25">
      <c r="N75" s="18">
        <f>IFERROR(VLOOKUP(B75,AthListMen[],1,FALSE),0)</f>
        <v>0</v>
      </c>
      <c r="O75" s="18">
        <f t="shared" si="1"/>
        <v>0</v>
      </c>
    </row>
    <row r="76" spans="1:15" x14ac:dyDescent="0.25">
      <c r="N76" s="18">
        <f>IFERROR(VLOOKUP(B76,AthListMen[],1,FALSE),0)</f>
        <v>0</v>
      </c>
      <c r="O76" s="18">
        <f t="shared" si="1"/>
        <v>0</v>
      </c>
    </row>
    <row r="77" spans="1:15" x14ac:dyDescent="0.25">
      <c r="N77" s="18">
        <f>IFERROR(VLOOKUP(B77,AthListMen[],1,FALSE),0)</f>
        <v>0</v>
      </c>
      <c r="O77" s="18">
        <f t="shared" si="1"/>
        <v>0</v>
      </c>
    </row>
    <row r="78" spans="1:15" x14ac:dyDescent="0.25">
      <c r="N78" s="18">
        <f>IFERROR(VLOOKUP(B78,AthListMen[],1,FALSE),0)</f>
        <v>0</v>
      </c>
      <c r="O78" s="18">
        <f t="shared" si="1"/>
        <v>0</v>
      </c>
    </row>
    <row r="79" spans="1:15" x14ac:dyDescent="0.25">
      <c r="N79" s="18">
        <f>IFERROR(VLOOKUP(B79,AthListMen[],1,FALSE),0)</f>
        <v>0</v>
      </c>
      <c r="O79" s="18">
        <f t="shared" si="1"/>
        <v>0</v>
      </c>
    </row>
    <row r="80" spans="1:15" x14ac:dyDescent="0.25">
      <c r="N80" s="18">
        <f>IFERROR(VLOOKUP(B80,AthListMen[],1,FALSE),0)</f>
        <v>0</v>
      </c>
      <c r="O80" s="18">
        <f t="shared" si="1"/>
        <v>0</v>
      </c>
    </row>
    <row r="81" spans="14:15" x14ac:dyDescent="0.25">
      <c r="N81" s="18">
        <f>IFERROR(VLOOKUP(B81,AthListMen[],1,FALSE),0)</f>
        <v>0</v>
      </c>
      <c r="O81" s="18">
        <f t="shared" si="1"/>
        <v>0</v>
      </c>
    </row>
    <row r="82" spans="14:15" x14ac:dyDescent="0.25">
      <c r="N82" s="18">
        <f>IFERROR(VLOOKUP(B82,AthListMen[],1,FALSE),0)</f>
        <v>0</v>
      </c>
      <c r="O82" s="18">
        <f t="shared" si="1"/>
        <v>0</v>
      </c>
    </row>
    <row r="83" spans="14:15" x14ac:dyDescent="0.25">
      <c r="N83" s="18">
        <f>IFERROR(VLOOKUP(B83,AthListMen[],1,FALSE),0)</f>
        <v>0</v>
      </c>
      <c r="O83" s="18">
        <f t="shared" si="1"/>
        <v>0</v>
      </c>
    </row>
    <row r="84" spans="14:15" x14ac:dyDescent="0.25">
      <c r="N84" s="18">
        <f>IFERROR(VLOOKUP(B84,AthListMen[],1,FALSE),0)</f>
        <v>0</v>
      </c>
      <c r="O84" s="18">
        <f t="shared" si="1"/>
        <v>0</v>
      </c>
    </row>
    <row r="85" spans="14:15" x14ac:dyDescent="0.25">
      <c r="N85" s="18">
        <f>IFERROR(VLOOKUP(B85,AthListMen[],1,FALSE),0)</f>
        <v>0</v>
      </c>
      <c r="O85" s="18">
        <f t="shared" si="1"/>
        <v>0</v>
      </c>
    </row>
    <row r="86" spans="14:15" x14ac:dyDescent="0.25">
      <c r="N86" s="18">
        <f>IFERROR(VLOOKUP(B86,AthListMen[],1,FALSE),0)</f>
        <v>0</v>
      </c>
      <c r="O86" s="18">
        <f t="shared" si="1"/>
        <v>0</v>
      </c>
    </row>
    <row r="87" spans="14:15" x14ac:dyDescent="0.25">
      <c r="N87" s="18">
        <f>IFERROR(VLOOKUP(B87,AthListMen[],1,FALSE),0)</f>
        <v>0</v>
      </c>
      <c r="O87" s="18">
        <f t="shared" si="1"/>
        <v>0</v>
      </c>
    </row>
    <row r="88" spans="14:15" x14ac:dyDescent="0.25">
      <c r="N88" s="18">
        <f>IFERROR(VLOOKUP(B88,AthListMen[],1,FALSE),0)</f>
        <v>0</v>
      </c>
      <c r="O88" s="18">
        <f t="shared" si="1"/>
        <v>0</v>
      </c>
    </row>
    <row r="89" spans="14:15" x14ac:dyDescent="0.25">
      <c r="N89" s="18">
        <f>IFERROR(VLOOKUP(B89,AthListMen[],1,FALSE),0)</f>
        <v>0</v>
      </c>
      <c r="O89" s="18">
        <f t="shared" si="1"/>
        <v>0</v>
      </c>
    </row>
    <row r="90" spans="14:15" x14ac:dyDescent="0.25">
      <c r="N90" s="18">
        <f>IFERROR(VLOOKUP(B90,AthListMen[],1,FALSE),0)</f>
        <v>0</v>
      </c>
      <c r="O90" s="18">
        <f t="shared" si="1"/>
        <v>0</v>
      </c>
    </row>
    <row r="91" spans="14:15" x14ac:dyDescent="0.25">
      <c r="N91" s="18">
        <f>IFERROR(VLOOKUP(B91,AthListMen[],1,FALSE),0)</f>
        <v>0</v>
      </c>
      <c r="O91" s="18">
        <f t="shared" si="1"/>
        <v>0</v>
      </c>
    </row>
    <row r="92" spans="14:15" x14ac:dyDescent="0.25">
      <c r="N92" s="18">
        <f>IFERROR(VLOOKUP(B92,AthListMen[],1,FALSE),0)</f>
        <v>0</v>
      </c>
      <c r="O92" s="18">
        <f t="shared" si="1"/>
        <v>0</v>
      </c>
    </row>
    <row r="93" spans="14:15" x14ac:dyDescent="0.25">
      <c r="N93" s="18">
        <f>IFERROR(VLOOKUP(B93,AthListMen[],1,FALSE),0)</f>
        <v>0</v>
      </c>
      <c r="O93" s="18">
        <f t="shared" si="1"/>
        <v>0</v>
      </c>
    </row>
    <row r="94" spans="14:15" x14ac:dyDescent="0.25">
      <c r="N94" s="18">
        <f>IFERROR(VLOOKUP(B94,AthListMen[],1,FALSE),0)</f>
        <v>0</v>
      </c>
      <c r="O94" s="18">
        <f t="shared" si="1"/>
        <v>0</v>
      </c>
    </row>
    <row r="95" spans="14:15" x14ac:dyDescent="0.25">
      <c r="N95" s="18">
        <f>IFERROR(VLOOKUP(B95,AthListMen[],1,FALSE),0)</f>
        <v>0</v>
      </c>
      <c r="O95" s="18">
        <f t="shared" si="1"/>
        <v>0</v>
      </c>
    </row>
    <row r="96" spans="14:15" x14ac:dyDescent="0.25">
      <c r="N96" s="18">
        <f>IFERROR(VLOOKUP(B96,AthListMen[],1,FALSE),0)</f>
        <v>0</v>
      </c>
      <c r="O96" s="18">
        <f t="shared" si="1"/>
        <v>0</v>
      </c>
    </row>
    <row r="97" spans="14:15" x14ac:dyDescent="0.25">
      <c r="N97" s="18">
        <f>IFERROR(VLOOKUP(B97,AthListMen[],1,FALSE),0)</f>
        <v>0</v>
      </c>
      <c r="O97" s="18">
        <f t="shared" si="1"/>
        <v>0</v>
      </c>
    </row>
    <row r="98" spans="14:15" x14ac:dyDescent="0.25">
      <c r="N98" s="18">
        <f>IFERROR(VLOOKUP(B98,AthListMen[],1,FALSE),0)</f>
        <v>0</v>
      </c>
      <c r="O98" s="18">
        <f t="shared" si="1"/>
        <v>0</v>
      </c>
    </row>
    <row r="99" spans="14:15" x14ac:dyDescent="0.25">
      <c r="N99" s="18">
        <f>IFERROR(VLOOKUP(B99,AthListMen[],1,FALSE),0)</f>
        <v>0</v>
      </c>
      <c r="O99" s="18">
        <f t="shared" si="1"/>
        <v>0</v>
      </c>
    </row>
    <row r="100" spans="14:15" x14ac:dyDescent="0.25">
      <c r="N100" s="18">
        <f>IFERROR(VLOOKUP(B100,AthListMen[],1,FALSE),0)</f>
        <v>0</v>
      </c>
      <c r="O100" s="18">
        <f t="shared" si="1"/>
        <v>0</v>
      </c>
    </row>
    <row r="101" spans="14:15" x14ac:dyDescent="0.25">
      <c r="N101" s="18">
        <f>IFERROR(VLOOKUP(B101,AthListMen[],1,FALSE),0)</f>
        <v>0</v>
      </c>
      <c r="O101" s="18">
        <f t="shared" si="1"/>
        <v>0</v>
      </c>
    </row>
    <row r="102" spans="14:15" x14ac:dyDescent="0.25">
      <c r="N102" s="18">
        <f>IFERROR(VLOOKUP(B102,AthListMen[],1,FALSE),0)</f>
        <v>0</v>
      </c>
      <c r="O102" s="18">
        <f t="shared" si="1"/>
        <v>0</v>
      </c>
    </row>
    <row r="103" spans="14:15" x14ac:dyDescent="0.25">
      <c r="N103" s="18">
        <f>IFERROR(VLOOKUP(B103,AthListMen[],1,FALSE),0)</f>
        <v>0</v>
      </c>
      <c r="O103" s="18">
        <f t="shared" si="1"/>
        <v>0</v>
      </c>
    </row>
    <row r="104" spans="14:15" x14ac:dyDescent="0.25">
      <c r="N104" s="18">
        <f>IFERROR(VLOOKUP(B104,AthListMen[],1,FALSE),0)</f>
        <v>0</v>
      </c>
      <c r="O104" s="18">
        <f t="shared" si="1"/>
        <v>0</v>
      </c>
    </row>
    <row r="105" spans="14:15" x14ac:dyDescent="0.25">
      <c r="N105" s="18">
        <f>IFERROR(VLOOKUP(B105,AthListMen[],1,FALSE),0)</f>
        <v>0</v>
      </c>
      <c r="O105" s="18">
        <f t="shared" si="1"/>
        <v>0</v>
      </c>
    </row>
    <row r="106" spans="14:15" x14ac:dyDescent="0.25">
      <c r="N106" s="18">
        <f>IFERROR(VLOOKUP(B106,AthListMen[],1,FALSE),0)</f>
        <v>0</v>
      </c>
      <c r="O106" s="18">
        <f t="shared" si="1"/>
        <v>0</v>
      </c>
    </row>
    <row r="107" spans="14:15" x14ac:dyDescent="0.25">
      <c r="N107" s="18">
        <f>IFERROR(VLOOKUP(B107,AthListMen[],1,FALSE),0)</f>
        <v>0</v>
      </c>
      <c r="O107" s="18">
        <f t="shared" si="1"/>
        <v>0</v>
      </c>
    </row>
    <row r="108" spans="14:15" x14ac:dyDescent="0.25">
      <c r="N108" s="18">
        <f>IFERROR(VLOOKUP(B108,AthListMen[],1,FALSE),0)</f>
        <v>0</v>
      </c>
      <c r="O108" s="18">
        <f t="shared" si="1"/>
        <v>0</v>
      </c>
    </row>
    <row r="109" spans="14:15" x14ac:dyDescent="0.25">
      <c r="N109" s="18">
        <f>IFERROR(VLOOKUP(B109,AthListMen[],1,FALSE),0)</f>
        <v>0</v>
      </c>
      <c r="O109" s="18">
        <f t="shared" si="1"/>
        <v>0</v>
      </c>
    </row>
    <row r="110" spans="14:15" x14ac:dyDescent="0.25">
      <c r="N110" s="18">
        <f>IFERROR(VLOOKUP(B110,AthListMen[],1,FALSE),0)</f>
        <v>0</v>
      </c>
      <c r="O110" s="18">
        <f t="shared" si="1"/>
        <v>0</v>
      </c>
    </row>
    <row r="111" spans="14:15" x14ac:dyDescent="0.25">
      <c r="N111" s="18">
        <f>IFERROR(VLOOKUP(B111,AthListMen[],1,FALSE),0)</f>
        <v>0</v>
      </c>
      <c r="O111" s="18">
        <f t="shared" si="1"/>
        <v>0</v>
      </c>
    </row>
    <row r="112" spans="14:15" x14ac:dyDescent="0.25">
      <c r="N112" s="18">
        <f>IFERROR(VLOOKUP(B112,AthListMen[],1,FALSE),0)</f>
        <v>0</v>
      </c>
      <c r="O112" s="18">
        <f t="shared" si="1"/>
        <v>0</v>
      </c>
    </row>
    <row r="113" spans="14:15" x14ac:dyDescent="0.25">
      <c r="N113" s="18">
        <f>IFERROR(VLOOKUP(B113,AthListMen[],1,FALSE),0)</f>
        <v>0</v>
      </c>
      <c r="O113" s="18">
        <f t="shared" si="1"/>
        <v>0</v>
      </c>
    </row>
    <row r="114" spans="14:15" x14ac:dyDescent="0.25">
      <c r="N114" s="18">
        <f>IFERROR(VLOOKUP(B114,AthListMen[],1,FALSE),0)</f>
        <v>0</v>
      </c>
      <c r="O114" s="18">
        <f t="shared" si="1"/>
        <v>0</v>
      </c>
    </row>
    <row r="115" spans="14:15" x14ac:dyDescent="0.25">
      <c r="N115" s="18">
        <f>IFERROR(VLOOKUP(B115,AthListMen[],1,FALSE),0)</f>
        <v>0</v>
      </c>
      <c r="O115" s="18">
        <f t="shared" si="1"/>
        <v>0</v>
      </c>
    </row>
    <row r="116" spans="14:15" x14ac:dyDescent="0.25">
      <c r="N116" s="18">
        <f>IFERROR(VLOOKUP(B116,AthListMen[],1,FALSE),0)</f>
        <v>0</v>
      </c>
      <c r="O116" s="18">
        <f t="shared" si="1"/>
        <v>0</v>
      </c>
    </row>
    <row r="117" spans="14:15" x14ac:dyDescent="0.25">
      <c r="N117" s="18">
        <f>IFERROR(VLOOKUP(B117,AthListMen[],1,FALSE),0)</f>
        <v>0</v>
      </c>
      <c r="O117" s="18">
        <f t="shared" si="1"/>
        <v>0</v>
      </c>
    </row>
    <row r="118" spans="14:15" x14ac:dyDescent="0.25">
      <c r="N118" s="18">
        <f>IFERROR(VLOOKUP(B118,AthListMen[],1,FALSE),0)</f>
        <v>0</v>
      </c>
      <c r="O118" s="18">
        <f t="shared" si="1"/>
        <v>0</v>
      </c>
    </row>
    <row r="119" spans="14:15" x14ac:dyDescent="0.25">
      <c r="N119" s="18">
        <f>IFERROR(VLOOKUP(B119,AthListMen[],1,FALSE),0)</f>
        <v>0</v>
      </c>
      <c r="O119" s="18">
        <f t="shared" si="1"/>
        <v>0</v>
      </c>
    </row>
    <row r="120" spans="14:15" x14ac:dyDescent="0.25">
      <c r="N120" s="18">
        <f>IFERROR(VLOOKUP(B120,AthListMen[],1,FALSE),0)</f>
        <v>0</v>
      </c>
      <c r="O120" s="18">
        <f t="shared" si="1"/>
        <v>0</v>
      </c>
    </row>
    <row r="121" spans="14:15" x14ac:dyDescent="0.25">
      <c r="N121" s="18">
        <f>IFERROR(VLOOKUP(B121,AthListMen[],1,FALSE),0)</f>
        <v>0</v>
      </c>
      <c r="O121" s="18">
        <f t="shared" si="1"/>
        <v>0</v>
      </c>
    </row>
    <row r="122" spans="14:15" x14ac:dyDescent="0.25">
      <c r="N122" s="18">
        <f>IFERROR(VLOOKUP(B122,AthListMen[],1,FALSE),0)</f>
        <v>0</v>
      </c>
      <c r="O122" s="18">
        <f t="shared" si="1"/>
        <v>0</v>
      </c>
    </row>
    <row r="123" spans="14:15" x14ac:dyDescent="0.25">
      <c r="N123" s="18">
        <f>IFERROR(VLOOKUP(B123,AthListMen[],1,FALSE),0)</f>
        <v>0</v>
      </c>
      <c r="O123" s="18">
        <f t="shared" si="1"/>
        <v>0</v>
      </c>
    </row>
    <row r="124" spans="14:15" x14ac:dyDescent="0.25">
      <c r="N124" s="18">
        <f>IFERROR(VLOOKUP(B124,AthListMen[],1,FALSE),0)</f>
        <v>0</v>
      </c>
      <c r="O124" s="18">
        <f t="shared" si="1"/>
        <v>0</v>
      </c>
    </row>
    <row r="125" spans="14:15" x14ac:dyDescent="0.25">
      <c r="N125" s="18">
        <f>IFERROR(VLOOKUP(B125,AthListMen[],1,FALSE),0)</f>
        <v>0</v>
      </c>
      <c r="O125" s="18">
        <f t="shared" si="1"/>
        <v>0</v>
      </c>
    </row>
    <row r="126" spans="14:15" x14ac:dyDescent="0.25">
      <c r="N126" s="18">
        <f>IFERROR(VLOOKUP(B126,AthListMen[],1,FALSE),0)</f>
        <v>0</v>
      </c>
      <c r="O126" s="18">
        <f t="shared" si="1"/>
        <v>0</v>
      </c>
    </row>
    <row r="127" spans="14:15" x14ac:dyDescent="0.25">
      <c r="N127" s="18">
        <f>IFERROR(VLOOKUP(B127,AthListMen[],1,FALSE),0)</f>
        <v>0</v>
      </c>
      <c r="O127" s="18">
        <f t="shared" si="1"/>
        <v>0</v>
      </c>
    </row>
    <row r="128" spans="14:15" x14ac:dyDescent="0.25">
      <c r="N128" s="18">
        <f>IFERROR(VLOOKUP(B128,AthListMen[],1,FALSE),0)</f>
        <v>0</v>
      </c>
      <c r="O128" s="18">
        <f t="shared" si="1"/>
        <v>0</v>
      </c>
    </row>
    <row r="129" spans="14:15" x14ac:dyDescent="0.25">
      <c r="N129" s="18">
        <f>IFERROR(VLOOKUP(B129,AthListMen[],1,FALSE),0)</f>
        <v>0</v>
      </c>
      <c r="O129" s="18">
        <f t="shared" si="1"/>
        <v>0</v>
      </c>
    </row>
    <row r="130" spans="14:15" x14ac:dyDescent="0.25">
      <c r="N130" s="18">
        <f>IFERROR(VLOOKUP(B130,AthListMen[],1,FALSE),0)</f>
        <v>0</v>
      </c>
      <c r="O130" s="18">
        <f t="shared" si="1"/>
        <v>0</v>
      </c>
    </row>
    <row r="131" spans="14:15" x14ac:dyDescent="0.25">
      <c r="N131" s="18">
        <f>IFERROR(VLOOKUP(B131,AthListMen[],1,FALSE),0)</f>
        <v>0</v>
      </c>
      <c r="O131" s="18">
        <f t="shared" ref="O131:O150" si="2">IF(N131&gt;0,IF(A131&gt;0,IF(A131&lt;999,IF(A131=A130,IF(N130&gt;0,O130,O130+1),IF(A130=A129,O130+2,O130+1)),0),O130),O130)</f>
        <v>0</v>
      </c>
    </row>
    <row r="132" spans="14:15" x14ac:dyDescent="0.25">
      <c r="N132" s="18">
        <f>IFERROR(VLOOKUP(B132,AthListMen[],1,FALSE),0)</f>
        <v>0</v>
      </c>
      <c r="O132" s="18">
        <f t="shared" si="2"/>
        <v>0</v>
      </c>
    </row>
    <row r="133" spans="14:15" x14ac:dyDescent="0.25">
      <c r="N133" s="18">
        <f>IFERROR(VLOOKUP(B133,AthListMen[],1,FALSE),0)</f>
        <v>0</v>
      </c>
      <c r="O133" s="18">
        <f t="shared" si="2"/>
        <v>0</v>
      </c>
    </row>
    <row r="134" spans="14:15" x14ac:dyDescent="0.25">
      <c r="N134" s="18">
        <f>IFERROR(VLOOKUP(B134,AthListMen[],1,FALSE),0)</f>
        <v>0</v>
      </c>
      <c r="O134" s="18">
        <f t="shared" si="2"/>
        <v>0</v>
      </c>
    </row>
    <row r="135" spans="14:15" x14ac:dyDescent="0.25">
      <c r="N135" s="18">
        <f>IFERROR(VLOOKUP(B135,AthListMen[],1,FALSE),0)</f>
        <v>0</v>
      </c>
      <c r="O135" s="18">
        <f t="shared" si="2"/>
        <v>0</v>
      </c>
    </row>
    <row r="136" spans="14:15" x14ac:dyDescent="0.25">
      <c r="N136" s="18">
        <f>IFERROR(VLOOKUP(B136,AthListMen[],1,FALSE),0)</f>
        <v>0</v>
      </c>
      <c r="O136" s="18">
        <f t="shared" si="2"/>
        <v>0</v>
      </c>
    </row>
    <row r="137" spans="14:15" x14ac:dyDescent="0.25">
      <c r="N137" s="18">
        <f>IFERROR(VLOOKUP(B137,AthListMen[],1,FALSE),0)</f>
        <v>0</v>
      </c>
      <c r="O137" s="18">
        <f t="shared" si="2"/>
        <v>0</v>
      </c>
    </row>
    <row r="138" spans="14:15" x14ac:dyDescent="0.25">
      <c r="N138" s="18">
        <f>IFERROR(VLOOKUP(B138,AthListMen[],1,FALSE),0)</f>
        <v>0</v>
      </c>
      <c r="O138" s="18">
        <f t="shared" si="2"/>
        <v>0</v>
      </c>
    </row>
    <row r="139" spans="14:15" x14ac:dyDescent="0.25">
      <c r="N139" s="18">
        <f>IFERROR(VLOOKUP(B139,AthListMen[],1,FALSE),0)</f>
        <v>0</v>
      </c>
      <c r="O139" s="18">
        <f t="shared" si="2"/>
        <v>0</v>
      </c>
    </row>
    <row r="140" spans="14:15" x14ac:dyDescent="0.25">
      <c r="N140" s="18">
        <f>IFERROR(VLOOKUP(B140,AthListMen[],1,FALSE),0)</f>
        <v>0</v>
      </c>
      <c r="O140" s="18">
        <f t="shared" si="2"/>
        <v>0</v>
      </c>
    </row>
    <row r="141" spans="14:15" x14ac:dyDescent="0.25">
      <c r="N141" s="18">
        <f>IFERROR(VLOOKUP(B141,AthListMen[],1,FALSE),0)</f>
        <v>0</v>
      </c>
      <c r="O141" s="18">
        <f t="shared" si="2"/>
        <v>0</v>
      </c>
    </row>
    <row r="142" spans="14:15" x14ac:dyDescent="0.25">
      <c r="N142" s="18">
        <f>IFERROR(VLOOKUP(B142,AthListMen[],1,FALSE),0)</f>
        <v>0</v>
      </c>
      <c r="O142" s="18">
        <f t="shared" si="2"/>
        <v>0</v>
      </c>
    </row>
    <row r="143" spans="14:15" x14ac:dyDescent="0.25">
      <c r="N143" s="18">
        <f>IFERROR(VLOOKUP(B143,AthListMen[],1,FALSE),0)</f>
        <v>0</v>
      </c>
      <c r="O143" s="18">
        <f t="shared" si="2"/>
        <v>0</v>
      </c>
    </row>
    <row r="144" spans="14:15" x14ac:dyDescent="0.25">
      <c r="N144" s="18">
        <f>IFERROR(VLOOKUP(B144,AthListMen[],1,FALSE),0)</f>
        <v>0</v>
      </c>
      <c r="O144" s="18">
        <f t="shared" si="2"/>
        <v>0</v>
      </c>
    </row>
    <row r="145" spans="14:15" x14ac:dyDescent="0.25">
      <c r="N145" s="18">
        <f>IFERROR(VLOOKUP(B145,AthListMen[],1,FALSE),0)</f>
        <v>0</v>
      </c>
      <c r="O145" s="18">
        <f t="shared" si="2"/>
        <v>0</v>
      </c>
    </row>
    <row r="146" spans="14:15" x14ac:dyDescent="0.25">
      <c r="N146" s="18">
        <f>IFERROR(VLOOKUP(B146,AthListMen[],1,FALSE),0)</f>
        <v>0</v>
      </c>
      <c r="O146" s="18">
        <f t="shared" si="2"/>
        <v>0</v>
      </c>
    </row>
    <row r="147" spans="14:15" x14ac:dyDescent="0.25">
      <c r="N147" s="18">
        <f>IFERROR(VLOOKUP(B147,AthListMen[],1,FALSE),0)</f>
        <v>0</v>
      </c>
      <c r="O147" s="18">
        <f t="shared" si="2"/>
        <v>0</v>
      </c>
    </row>
    <row r="148" spans="14:15" x14ac:dyDescent="0.25">
      <c r="N148" s="18">
        <f>IFERROR(VLOOKUP(B148,AthListMen[],1,FALSE),0)</f>
        <v>0</v>
      </c>
      <c r="O148" s="18">
        <f t="shared" si="2"/>
        <v>0</v>
      </c>
    </row>
    <row r="149" spans="14:15" x14ac:dyDescent="0.25">
      <c r="N149" s="18">
        <f>IFERROR(VLOOKUP(B149,AthListMen[],1,FALSE),0)</f>
        <v>0</v>
      </c>
      <c r="O149" s="18">
        <f t="shared" si="2"/>
        <v>0</v>
      </c>
    </row>
    <row r="150" spans="14:15" x14ac:dyDescent="0.25">
      <c r="N150" s="18">
        <f>IFERROR(VLOOKUP(B150,AthListMen[],1,FALSE),0)</f>
        <v>0</v>
      </c>
      <c r="O150" s="18">
        <f t="shared" si="2"/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5" sqref="M5"/>
    </sheetView>
  </sheetViews>
  <sheetFormatPr defaultRowHeight="15" x14ac:dyDescent="0.25"/>
  <cols>
    <col min="1" max="1" width="5.28515625" bestFit="1" customWidth="1"/>
    <col min="2" max="2" width="6" bestFit="1" customWidth="1"/>
    <col min="3" max="3" width="3.85546875" bestFit="1" customWidth="1"/>
    <col min="4" max="4" width="22.42578125" bestFit="1" customWidth="1"/>
    <col min="5" max="5" width="8.140625" bestFit="1" customWidth="1"/>
    <col min="6" max="6" width="4.5703125" customWidth="1"/>
    <col min="7" max="7" width="8.85546875" bestFit="1" customWidth="1"/>
    <col min="8" max="8" width="8.28515625" bestFit="1" customWidth="1"/>
    <col min="9" max="9" width="8.2851562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67229</v>
      </c>
      <c r="C3">
        <v>2</v>
      </c>
      <c r="D3" t="s">
        <v>105</v>
      </c>
      <c r="E3" t="s">
        <v>14</v>
      </c>
      <c r="F3">
        <v>99</v>
      </c>
      <c r="G3" t="s">
        <v>12</v>
      </c>
      <c r="H3">
        <v>57.04</v>
      </c>
      <c r="I3" s="1">
        <v>59.35</v>
      </c>
      <c r="J3" s="1"/>
      <c r="K3" s="18">
        <v>0</v>
      </c>
      <c r="N3" s="18">
        <f>IFERROR(VLOOKUP(B3,AthListWomen[],1,FALSE),0)</f>
        <v>67229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68324</v>
      </c>
      <c r="C4">
        <v>15</v>
      </c>
      <c r="D4" t="s">
        <v>108</v>
      </c>
      <c r="E4" t="s">
        <v>11</v>
      </c>
      <c r="F4">
        <v>99</v>
      </c>
      <c r="G4" t="s">
        <v>12</v>
      </c>
      <c r="H4">
        <v>58.1</v>
      </c>
      <c r="I4" s="1">
        <v>59.29</v>
      </c>
      <c r="J4" s="1"/>
      <c r="K4" s="18">
        <v>6.19</v>
      </c>
      <c r="N4" s="18">
        <f>IFERROR(VLOOKUP(B4,AthListWomen[],1,FALSE),0)</f>
        <v>68324</v>
      </c>
      <c r="O4" s="18">
        <f t="shared" si="0"/>
        <v>2</v>
      </c>
    </row>
    <row r="5" spans="1:15" x14ac:dyDescent="0.25">
      <c r="A5">
        <v>3</v>
      </c>
      <c r="B5">
        <v>65415</v>
      </c>
      <c r="C5">
        <v>14</v>
      </c>
      <c r="D5" t="s">
        <v>116</v>
      </c>
      <c r="E5" t="s">
        <v>14</v>
      </c>
      <c r="F5">
        <v>99</v>
      </c>
      <c r="G5" s="1" t="s">
        <v>12</v>
      </c>
      <c r="H5" s="1">
        <v>6.9456018518518521E-4</v>
      </c>
      <c r="I5" s="1">
        <v>58.14</v>
      </c>
      <c r="J5" s="1"/>
      <c r="K5" s="18">
        <v>10.89</v>
      </c>
      <c r="N5" s="18">
        <f>IFERROR(VLOOKUP(B5,AthListWomen[],1,FALSE),0)</f>
        <v>65415</v>
      </c>
      <c r="O5" s="18">
        <f t="shared" si="0"/>
        <v>3</v>
      </c>
    </row>
    <row r="6" spans="1:15" x14ac:dyDescent="0.25">
      <c r="A6">
        <v>4</v>
      </c>
      <c r="B6">
        <v>65210</v>
      </c>
      <c r="C6">
        <v>11</v>
      </c>
      <c r="D6" t="s">
        <v>107</v>
      </c>
      <c r="E6" t="s">
        <v>14</v>
      </c>
      <c r="F6">
        <v>99</v>
      </c>
      <c r="G6" t="s">
        <v>12</v>
      </c>
      <c r="H6">
        <v>58.34</v>
      </c>
      <c r="I6" s="1">
        <v>59.92</v>
      </c>
      <c r="J6" s="1"/>
      <c r="K6" s="18">
        <v>11.57</v>
      </c>
      <c r="N6" s="18">
        <f>IFERROR(VLOOKUP(B6,AthListWomen[],1,FALSE),0)</f>
        <v>65210</v>
      </c>
      <c r="O6" s="18">
        <f t="shared" si="0"/>
        <v>4</v>
      </c>
    </row>
    <row r="7" spans="1:15" x14ac:dyDescent="0.25">
      <c r="A7">
        <v>5</v>
      </c>
      <c r="B7">
        <v>65161</v>
      </c>
      <c r="C7">
        <v>43</v>
      </c>
      <c r="D7" t="s">
        <v>104</v>
      </c>
      <c r="E7" t="s">
        <v>14</v>
      </c>
      <c r="F7">
        <v>0</v>
      </c>
      <c r="G7" t="s">
        <v>12</v>
      </c>
      <c r="H7" s="1">
        <v>59.8</v>
      </c>
      <c r="I7" s="1">
        <v>7.0243055555555553E-4</v>
      </c>
      <c r="J7" s="1"/>
      <c r="K7" s="18">
        <v>25.36</v>
      </c>
      <c r="N7" s="18">
        <f>IFERROR(VLOOKUP(B7,AthListWomen[],1,FALSE),0)</f>
        <v>65161</v>
      </c>
      <c r="O7" s="18">
        <f t="shared" si="0"/>
        <v>5</v>
      </c>
    </row>
    <row r="8" spans="1:15" x14ac:dyDescent="0.25">
      <c r="A8">
        <v>6</v>
      </c>
      <c r="B8">
        <v>65208</v>
      </c>
      <c r="C8">
        <v>16</v>
      </c>
      <c r="D8" t="s">
        <v>156</v>
      </c>
      <c r="E8" t="s">
        <v>33</v>
      </c>
      <c r="F8">
        <v>99</v>
      </c>
      <c r="G8" s="1" t="s">
        <v>12</v>
      </c>
      <c r="H8" s="1">
        <v>6.957175925925925E-4</v>
      </c>
      <c r="I8" s="1">
        <v>7.1678240740740741E-4</v>
      </c>
      <c r="J8" s="1"/>
      <c r="K8" s="18">
        <v>34.950000000000003</v>
      </c>
      <c r="N8" s="18">
        <f>IFERROR(VLOOKUP(B8,AthListWomen[],1,FALSE),0)</f>
        <v>65208</v>
      </c>
      <c r="O8" s="18">
        <f t="shared" si="0"/>
        <v>6</v>
      </c>
    </row>
    <row r="9" spans="1:15" x14ac:dyDescent="0.25">
      <c r="A9">
        <v>7</v>
      </c>
      <c r="B9">
        <v>65537</v>
      </c>
      <c r="C9">
        <v>42</v>
      </c>
      <c r="D9" t="s">
        <v>115</v>
      </c>
      <c r="E9" t="s">
        <v>14</v>
      </c>
      <c r="F9">
        <v>0</v>
      </c>
      <c r="G9" s="1" t="s">
        <v>12</v>
      </c>
      <c r="H9" s="1">
        <v>6.9930555555555544E-4</v>
      </c>
      <c r="I9" s="1">
        <v>7.17361111111111E-4</v>
      </c>
      <c r="J9" s="1"/>
      <c r="K9" s="18">
        <v>37.18</v>
      </c>
      <c r="N9" s="18">
        <f>IFERROR(VLOOKUP(B9,AthListWomen[],1,FALSE),0)</f>
        <v>65537</v>
      </c>
      <c r="O9" s="18">
        <f t="shared" si="0"/>
        <v>7</v>
      </c>
    </row>
    <row r="10" spans="1:15" x14ac:dyDescent="0.25">
      <c r="A10">
        <v>8</v>
      </c>
      <c r="B10">
        <v>65985</v>
      </c>
      <c r="C10">
        <v>9</v>
      </c>
      <c r="D10" t="s">
        <v>102</v>
      </c>
      <c r="E10" t="s">
        <v>22</v>
      </c>
      <c r="F10">
        <v>99</v>
      </c>
      <c r="G10" t="s">
        <v>12</v>
      </c>
      <c r="H10" s="1">
        <v>59.83</v>
      </c>
      <c r="I10" s="1">
        <v>7.2974537037037029E-4</v>
      </c>
      <c r="J10" s="1"/>
      <c r="K10" s="18">
        <v>40.15</v>
      </c>
      <c r="N10" s="18">
        <f>IFERROR(VLOOKUP(B10,AthListWomen[],1,FALSE),0)</f>
        <v>65985</v>
      </c>
      <c r="O10" s="18">
        <f t="shared" si="0"/>
        <v>8</v>
      </c>
    </row>
    <row r="11" spans="1:15" x14ac:dyDescent="0.25">
      <c r="A11">
        <v>9</v>
      </c>
      <c r="B11">
        <v>69967</v>
      </c>
      <c r="C11">
        <v>23</v>
      </c>
      <c r="D11" t="s">
        <v>123</v>
      </c>
      <c r="E11" t="s">
        <v>14</v>
      </c>
      <c r="F11">
        <v>99</v>
      </c>
      <c r="G11" s="1" t="s">
        <v>12</v>
      </c>
      <c r="H11" s="1">
        <v>7.0509259259259266E-4</v>
      </c>
      <c r="I11" s="1">
        <v>7.2118055555555553E-4</v>
      </c>
      <c r="J11" s="1"/>
      <c r="K11" s="18">
        <v>42.31</v>
      </c>
      <c r="N11" s="18">
        <f>IFERROR(VLOOKUP(B11,AthListWomen[],1,FALSE),0)</f>
        <v>69967</v>
      </c>
      <c r="O11" s="18">
        <f t="shared" si="0"/>
        <v>9</v>
      </c>
    </row>
    <row r="12" spans="1:15" x14ac:dyDescent="0.25">
      <c r="A12">
        <v>10</v>
      </c>
      <c r="B12">
        <v>65967</v>
      </c>
      <c r="C12">
        <v>19</v>
      </c>
      <c r="D12" t="s">
        <v>111</v>
      </c>
      <c r="E12" t="s">
        <v>14</v>
      </c>
      <c r="F12">
        <v>99</v>
      </c>
      <c r="G12" s="1" t="s">
        <v>12</v>
      </c>
      <c r="H12" s="1">
        <v>7.1030092592592586E-4</v>
      </c>
      <c r="I12" s="1">
        <v>7.2361111111111107E-4</v>
      </c>
      <c r="J12" s="1"/>
      <c r="K12" s="18">
        <v>46.4</v>
      </c>
      <c r="N12" s="18">
        <f>IFERROR(VLOOKUP(B12,AthListWomen[],1,FALSE),0)</f>
        <v>65967</v>
      </c>
      <c r="O12" s="18">
        <f t="shared" si="0"/>
        <v>10</v>
      </c>
    </row>
    <row r="13" spans="1:15" x14ac:dyDescent="0.25">
      <c r="A13">
        <v>11</v>
      </c>
      <c r="B13">
        <v>67174</v>
      </c>
      <c r="C13">
        <v>6</v>
      </c>
      <c r="D13" t="s">
        <v>101</v>
      </c>
      <c r="E13" t="s">
        <v>76</v>
      </c>
      <c r="F13">
        <v>99</v>
      </c>
      <c r="G13" s="1" t="s">
        <v>12</v>
      </c>
      <c r="H13" s="1">
        <v>7.0532407407407403E-4</v>
      </c>
      <c r="I13" s="1">
        <v>7.3622685185185195E-4</v>
      </c>
      <c r="J13" s="1"/>
      <c r="K13" s="18">
        <v>50.48</v>
      </c>
      <c r="N13" s="18">
        <f>IFERROR(VLOOKUP(B13,AthListWomen[],1,FALSE),0)</f>
        <v>67174</v>
      </c>
      <c r="O13" s="18">
        <f t="shared" si="0"/>
        <v>11</v>
      </c>
    </row>
    <row r="14" spans="1:15" x14ac:dyDescent="0.25">
      <c r="A14">
        <v>12</v>
      </c>
      <c r="B14">
        <v>69913</v>
      </c>
      <c r="C14">
        <v>10</v>
      </c>
      <c r="D14" t="s">
        <v>131</v>
      </c>
      <c r="E14" t="s">
        <v>14</v>
      </c>
      <c r="F14">
        <v>99</v>
      </c>
      <c r="G14" s="1" t="s">
        <v>12</v>
      </c>
      <c r="H14" s="1">
        <v>7.1296296296296299E-4</v>
      </c>
      <c r="I14" s="1">
        <v>7.4143518518518525E-4</v>
      </c>
      <c r="J14" s="1"/>
      <c r="K14" s="18">
        <v>57.35</v>
      </c>
      <c r="N14" s="18">
        <f>IFERROR(VLOOKUP(B14,AthListWomen[],1,FALSE),0)</f>
        <v>69913</v>
      </c>
      <c r="O14" s="18">
        <f t="shared" si="0"/>
        <v>12</v>
      </c>
    </row>
    <row r="15" spans="1:15" x14ac:dyDescent="0.25">
      <c r="A15">
        <v>13</v>
      </c>
      <c r="B15">
        <v>72126</v>
      </c>
      <c r="C15">
        <v>21</v>
      </c>
      <c r="D15" t="s">
        <v>114</v>
      </c>
      <c r="E15" t="s">
        <v>33</v>
      </c>
      <c r="F15">
        <v>99</v>
      </c>
      <c r="G15" s="1" t="s">
        <v>12</v>
      </c>
      <c r="H15" s="1">
        <v>7.5127314814814816E-4</v>
      </c>
      <c r="I15" s="1">
        <v>7.2280092592592589E-4</v>
      </c>
      <c r="J15" s="1"/>
      <c r="K15" s="18">
        <v>67.86</v>
      </c>
      <c r="N15" s="18">
        <f>IFERROR(VLOOKUP(B15,AthListWomen[],1,FALSE),0)</f>
        <v>72126</v>
      </c>
      <c r="O15" s="18">
        <f t="shared" si="0"/>
        <v>13</v>
      </c>
    </row>
    <row r="16" spans="1:15" x14ac:dyDescent="0.25">
      <c r="A16">
        <v>14</v>
      </c>
      <c r="B16">
        <v>64984</v>
      </c>
      <c r="C16">
        <v>52</v>
      </c>
      <c r="D16" t="s">
        <v>122</v>
      </c>
      <c r="E16" t="s">
        <v>14</v>
      </c>
      <c r="F16">
        <v>0</v>
      </c>
      <c r="G16" s="1" t="s">
        <v>12</v>
      </c>
      <c r="H16" s="1">
        <v>7.2546296296296291E-4</v>
      </c>
      <c r="I16" s="1">
        <v>7.5474537037037036E-4</v>
      </c>
      <c r="J16" s="1"/>
      <c r="K16" s="18">
        <v>71.14</v>
      </c>
      <c r="N16" s="18">
        <f>IFERROR(VLOOKUP(B16,AthListWomen[],1,FALSE),0)</f>
        <v>64984</v>
      </c>
      <c r="O16" s="18">
        <f t="shared" si="0"/>
        <v>14</v>
      </c>
    </row>
    <row r="17" spans="1:15" x14ac:dyDescent="0.25">
      <c r="A17">
        <v>15</v>
      </c>
      <c r="B17">
        <v>70393</v>
      </c>
      <c r="C17">
        <v>18</v>
      </c>
      <c r="D17" t="s">
        <v>135</v>
      </c>
      <c r="E17" t="s">
        <v>16</v>
      </c>
      <c r="F17">
        <v>99</v>
      </c>
      <c r="G17" s="1" t="s">
        <v>12</v>
      </c>
      <c r="H17" s="1">
        <v>7.4293981481481487E-4</v>
      </c>
      <c r="I17" s="1">
        <v>7.5416666666666677E-4</v>
      </c>
      <c r="J17" s="1"/>
      <c r="K17" s="18">
        <v>80.17</v>
      </c>
      <c r="N17" s="18">
        <f>IFERROR(VLOOKUP(B17,AthListWomen[],1,FALSE),0)</f>
        <v>70393</v>
      </c>
      <c r="O17" s="18">
        <f t="shared" si="0"/>
        <v>15</v>
      </c>
    </row>
    <row r="18" spans="1:15" x14ac:dyDescent="0.25">
      <c r="A18">
        <v>16</v>
      </c>
      <c r="B18">
        <v>81597</v>
      </c>
      <c r="C18">
        <v>27</v>
      </c>
      <c r="D18" t="s">
        <v>121</v>
      </c>
      <c r="E18" t="s">
        <v>29</v>
      </c>
      <c r="F18">
        <v>99</v>
      </c>
      <c r="G18" s="1" t="s">
        <v>12</v>
      </c>
      <c r="H18" s="1">
        <v>7.3391203703703693E-4</v>
      </c>
      <c r="I18" s="1">
        <v>7.6516203703703718E-4</v>
      </c>
      <c r="J18" s="1"/>
      <c r="K18" s="18">
        <v>81.22</v>
      </c>
      <c r="N18" s="18">
        <f>IFERROR(VLOOKUP(B18,AthListWomen[],1,FALSE),0)</f>
        <v>81597</v>
      </c>
      <c r="O18" s="18">
        <f t="shared" si="0"/>
        <v>16</v>
      </c>
    </row>
    <row r="19" spans="1:15" x14ac:dyDescent="0.25">
      <c r="A19">
        <v>17</v>
      </c>
      <c r="B19">
        <v>65855</v>
      </c>
      <c r="C19">
        <v>32</v>
      </c>
      <c r="D19" t="s">
        <v>152</v>
      </c>
      <c r="E19" t="s">
        <v>22</v>
      </c>
      <c r="F19">
        <v>99</v>
      </c>
      <c r="G19" s="1" t="s">
        <v>12</v>
      </c>
      <c r="H19" s="1">
        <v>7.2673611111111116E-4</v>
      </c>
      <c r="I19" s="1">
        <v>7.7731481481481477E-4</v>
      </c>
      <c r="J19" s="1"/>
      <c r="K19" s="18">
        <v>83.88</v>
      </c>
      <c r="N19" s="18">
        <f>IFERROR(VLOOKUP(B19,AthListWomen[],1,FALSE),0)</f>
        <v>65855</v>
      </c>
      <c r="O19" s="18">
        <f t="shared" si="0"/>
        <v>17</v>
      </c>
    </row>
    <row r="20" spans="1:15" x14ac:dyDescent="0.25">
      <c r="A20">
        <v>18</v>
      </c>
      <c r="B20">
        <v>65467</v>
      </c>
      <c r="C20">
        <v>25</v>
      </c>
      <c r="D20" t="s">
        <v>126</v>
      </c>
      <c r="E20" t="s">
        <v>40</v>
      </c>
      <c r="F20">
        <v>0</v>
      </c>
      <c r="G20" s="1" t="s">
        <v>12</v>
      </c>
      <c r="H20" s="1">
        <v>7.4872685185185188E-4</v>
      </c>
      <c r="I20" s="1">
        <v>7.6655092592592606E-4</v>
      </c>
      <c r="J20" s="1"/>
      <c r="K20" s="18">
        <v>89.88</v>
      </c>
      <c r="N20" s="18">
        <f>IFERROR(VLOOKUP(B20,AthListWomen[],1,FALSE),0)</f>
        <v>65467</v>
      </c>
      <c r="O20" s="18">
        <f t="shared" si="0"/>
        <v>18</v>
      </c>
    </row>
    <row r="21" spans="1:15" x14ac:dyDescent="0.25">
      <c r="A21">
        <v>19</v>
      </c>
      <c r="B21">
        <v>65336</v>
      </c>
      <c r="C21">
        <v>28</v>
      </c>
      <c r="D21" t="s">
        <v>140</v>
      </c>
      <c r="E21" t="s">
        <v>113</v>
      </c>
      <c r="F21">
        <v>99</v>
      </c>
      <c r="G21" s="1" t="s">
        <v>12</v>
      </c>
      <c r="H21" s="1">
        <v>7.548611111111111E-4</v>
      </c>
      <c r="I21" s="1">
        <v>7.7233796296296295E-4</v>
      </c>
      <c r="J21" s="1"/>
      <c r="K21" s="18">
        <v>96.26</v>
      </c>
      <c r="N21" s="18">
        <f>IFERROR(VLOOKUP(B21,AthListWomen[],1,FALSE),0)</f>
        <v>65336</v>
      </c>
      <c r="O21" s="18">
        <f t="shared" si="0"/>
        <v>19</v>
      </c>
    </row>
    <row r="22" spans="1:15" x14ac:dyDescent="0.25">
      <c r="A22">
        <v>20</v>
      </c>
      <c r="B22">
        <v>66022</v>
      </c>
      <c r="C22">
        <v>22</v>
      </c>
      <c r="D22" t="s">
        <v>132</v>
      </c>
      <c r="E22" t="s">
        <v>27</v>
      </c>
      <c r="F22">
        <v>99</v>
      </c>
      <c r="G22" s="1" t="s">
        <v>12</v>
      </c>
      <c r="H22" s="1">
        <v>7.4201388888888884E-4</v>
      </c>
      <c r="I22" s="1">
        <v>7.9375000000000008E-4</v>
      </c>
      <c r="J22" s="1"/>
      <c r="K22" s="18">
        <v>100.83</v>
      </c>
      <c r="N22" s="18">
        <f>IFERROR(VLOOKUP(B22,AthListWomen[],1,FALSE),0)</f>
        <v>66022</v>
      </c>
      <c r="O22" s="18">
        <f t="shared" si="0"/>
        <v>20</v>
      </c>
    </row>
    <row r="23" spans="1:15" x14ac:dyDescent="0.25">
      <c r="A23">
        <v>21</v>
      </c>
      <c r="B23">
        <v>66954</v>
      </c>
      <c r="C23">
        <v>46</v>
      </c>
      <c r="D23" t="s">
        <v>134</v>
      </c>
      <c r="E23" t="s">
        <v>16</v>
      </c>
      <c r="F23">
        <v>0</v>
      </c>
      <c r="G23" s="1" t="s">
        <v>12</v>
      </c>
      <c r="H23" s="1">
        <v>7.8090277777777782E-4</v>
      </c>
      <c r="I23" s="1">
        <v>7.840277777777777E-4</v>
      </c>
      <c r="J23" s="1"/>
      <c r="K23" s="18">
        <v>116.42</v>
      </c>
      <c r="N23" s="18">
        <f>IFERROR(VLOOKUP(B23,AthListWomen[],1,FALSE),0)</f>
        <v>66954</v>
      </c>
      <c r="O23" s="18">
        <f t="shared" si="0"/>
        <v>21</v>
      </c>
    </row>
    <row r="24" spans="1:15" x14ac:dyDescent="0.25">
      <c r="A24">
        <v>22</v>
      </c>
      <c r="B24">
        <v>65947</v>
      </c>
      <c r="C24">
        <v>24</v>
      </c>
      <c r="D24" t="s">
        <v>118</v>
      </c>
      <c r="E24" t="s">
        <v>22</v>
      </c>
      <c r="F24">
        <v>99</v>
      </c>
      <c r="G24" s="1" t="s">
        <v>12</v>
      </c>
      <c r="H24" s="1">
        <v>7.817129629629629E-4</v>
      </c>
      <c r="I24" s="1">
        <v>7.8356481481481495E-4</v>
      </c>
      <c r="J24" s="1"/>
      <c r="K24" s="18">
        <v>116.61</v>
      </c>
      <c r="N24" s="18">
        <f>IFERROR(VLOOKUP(B24,AthListWomen[],1,FALSE),0)</f>
        <v>65947</v>
      </c>
      <c r="O24" s="18">
        <f t="shared" si="0"/>
        <v>22</v>
      </c>
    </row>
    <row r="25" spans="1:15" x14ac:dyDescent="0.25">
      <c r="A25">
        <v>23</v>
      </c>
      <c r="B25">
        <v>80089</v>
      </c>
      <c r="C25">
        <v>12</v>
      </c>
      <c r="D25" t="s">
        <v>109</v>
      </c>
      <c r="E25" t="s">
        <v>14</v>
      </c>
      <c r="F25">
        <v>99</v>
      </c>
      <c r="G25" s="1" t="s">
        <v>12</v>
      </c>
      <c r="H25" s="1">
        <v>8.443287037037038E-4</v>
      </c>
      <c r="I25" s="1">
        <v>7.303240740740741E-4</v>
      </c>
      <c r="J25" s="1"/>
      <c r="K25" s="18">
        <v>121.62</v>
      </c>
      <c r="N25" s="18">
        <f>IFERROR(VLOOKUP(B25,AthListWomen[],1,FALSE),0)</f>
        <v>80089</v>
      </c>
      <c r="O25" s="18">
        <f t="shared" si="0"/>
        <v>23</v>
      </c>
    </row>
    <row r="26" spans="1:15" x14ac:dyDescent="0.25">
      <c r="A26">
        <v>24</v>
      </c>
      <c r="B26">
        <v>67228</v>
      </c>
      <c r="C26">
        <v>51</v>
      </c>
      <c r="D26" t="s">
        <v>127</v>
      </c>
      <c r="E26" t="s">
        <v>37</v>
      </c>
      <c r="F26">
        <v>0</v>
      </c>
      <c r="G26" s="1" t="s">
        <v>12</v>
      </c>
      <c r="H26" s="1">
        <v>7.8958333333333343E-4</v>
      </c>
      <c r="I26" s="1">
        <v>7.8854166666666667E-4</v>
      </c>
      <c r="J26" s="1"/>
      <c r="K26" s="18">
        <v>123.47</v>
      </c>
      <c r="N26" s="18">
        <f>IFERROR(VLOOKUP(B26,AthListWomen[],1,FALSE),0)</f>
        <v>67228</v>
      </c>
      <c r="O26" s="18">
        <f t="shared" si="0"/>
        <v>24</v>
      </c>
    </row>
    <row r="27" spans="1:15" x14ac:dyDescent="0.25">
      <c r="A27">
        <v>25</v>
      </c>
      <c r="B27">
        <v>70993</v>
      </c>
      <c r="C27">
        <v>37</v>
      </c>
      <c r="D27" t="s">
        <v>141</v>
      </c>
      <c r="E27" t="s">
        <v>40</v>
      </c>
      <c r="F27">
        <v>0</v>
      </c>
      <c r="G27" s="1" t="s">
        <v>12</v>
      </c>
      <c r="H27" s="1">
        <v>7.9027777777777777E-4</v>
      </c>
      <c r="I27" s="1">
        <v>8.091435185185185E-4</v>
      </c>
      <c r="J27" s="1"/>
      <c r="K27" s="18">
        <v>134.86000000000001</v>
      </c>
      <c r="N27" s="18">
        <f>IFERROR(VLOOKUP(B27,AthListWomen[],1,FALSE),0)</f>
        <v>70993</v>
      </c>
      <c r="O27" s="18">
        <f t="shared" si="0"/>
        <v>25</v>
      </c>
    </row>
    <row r="28" spans="1:15" x14ac:dyDescent="0.25">
      <c r="A28">
        <v>26</v>
      </c>
      <c r="B28">
        <v>65072</v>
      </c>
      <c r="C28">
        <v>48</v>
      </c>
      <c r="D28" t="s">
        <v>138</v>
      </c>
      <c r="E28" t="s">
        <v>33</v>
      </c>
      <c r="F28">
        <v>0</v>
      </c>
      <c r="G28" s="1" t="s">
        <v>12</v>
      </c>
      <c r="H28" s="1">
        <v>8.0636574074074074E-4</v>
      </c>
      <c r="I28" s="1">
        <v>8.1238425925925922E-4</v>
      </c>
      <c r="J28" s="1"/>
      <c r="K28" s="18">
        <v>145.19</v>
      </c>
      <c r="N28" s="18">
        <f>IFERROR(VLOOKUP(B28,AthListWomen[],1,FALSE),0)</f>
        <v>65072</v>
      </c>
      <c r="O28" s="18">
        <f t="shared" si="0"/>
        <v>26</v>
      </c>
    </row>
    <row r="29" spans="1:15" x14ac:dyDescent="0.25">
      <c r="A29">
        <v>27</v>
      </c>
      <c r="B29">
        <v>65533</v>
      </c>
      <c r="C29">
        <v>34</v>
      </c>
      <c r="D29" t="s">
        <v>133</v>
      </c>
      <c r="E29" t="s">
        <v>14</v>
      </c>
      <c r="F29">
        <v>99</v>
      </c>
      <c r="G29" s="1" t="s">
        <v>12</v>
      </c>
      <c r="H29" s="1">
        <v>8.1793981481481474E-4</v>
      </c>
      <c r="I29" s="1">
        <v>8.2175925925925917E-4</v>
      </c>
      <c r="J29" s="1"/>
      <c r="K29" s="18">
        <v>156.38</v>
      </c>
      <c r="N29" s="18">
        <f>IFERROR(VLOOKUP(B29,AthListWomen[],1,FALSE),0)</f>
        <v>65533</v>
      </c>
      <c r="O29" s="18">
        <f t="shared" si="0"/>
        <v>27</v>
      </c>
    </row>
    <row r="30" spans="1:15" x14ac:dyDescent="0.25">
      <c r="A30">
        <v>28</v>
      </c>
      <c r="B30">
        <v>70406</v>
      </c>
      <c r="C30">
        <v>47</v>
      </c>
      <c r="D30" t="s">
        <v>146</v>
      </c>
      <c r="E30" t="s">
        <v>33</v>
      </c>
      <c r="F30">
        <v>99</v>
      </c>
      <c r="G30" s="1" t="s">
        <v>12</v>
      </c>
      <c r="H30" s="1">
        <v>8.2094907407407409E-4</v>
      </c>
      <c r="I30" s="1">
        <v>8.4687499999999997E-4</v>
      </c>
      <c r="J30" s="1"/>
      <c r="K30" s="18">
        <v>171.42</v>
      </c>
      <c r="N30" s="18">
        <f>IFERROR(VLOOKUP(B30,AthListWomen[],1,FALSE),0)</f>
        <v>70406</v>
      </c>
      <c r="O30" s="18">
        <f t="shared" si="0"/>
        <v>28</v>
      </c>
    </row>
    <row r="31" spans="1:15" x14ac:dyDescent="0.25">
      <c r="A31">
        <v>29</v>
      </c>
      <c r="B31">
        <v>72124</v>
      </c>
      <c r="C31">
        <v>41</v>
      </c>
      <c r="D31" t="s">
        <v>159</v>
      </c>
      <c r="E31" t="s">
        <v>33</v>
      </c>
      <c r="F31">
        <v>99</v>
      </c>
      <c r="G31" s="1" t="s">
        <v>12</v>
      </c>
      <c r="H31" s="1">
        <v>8.2592592592592602E-4</v>
      </c>
      <c r="I31" s="1">
        <v>8.4421296296296295E-4</v>
      </c>
      <c r="J31" s="1"/>
      <c r="K31" s="18">
        <v>172.65</v>
      </c>
      <c r="N31" s="18">
        <f>IFERROR(VLOOKUP(B31,AthListWomen[],1,FALSE),0)</f>
        <v>72124</v>
      </c>
      <c r="O31" s="18">
        <f t="shared" si="0"/>
        <v>29</v>
      </c>
    </row>
    <row r="32" spans="1:15" x14ac:dyDescent="0.25">
      <c r="A32">
        <v>30</v>
      </c>
      <c r="B32">
        <v>72829</v>
      </c>
      <c r="C32">
        <v>29</v>
      </c>
      <c r="D32" t="s">
        <v>147</v>
      </c>
      <c r="E32" t="s">
        <v>148</v>
      </c>
      <c r="F32">
        <v>98</v>
      </c>
      <c r="G32" s="1" t="s">
        <v>43</v>
      </c>
      <c r="H32" s="1">
        <v>8.2175925925925917E-4</v>
      </c>
      <c r="I32" s="1">
        <v>8.7511574074074065E-4</v>
      </c>
      <c r="J32" s="1"/>
      <c r="K32" s="18">
        <v>186.94</v>
      </c>
      <c r="N32" s="18">
        <f>IFERROR(VLOOKUP(B32,AthListWomen[],1,FALSE),0)</f>
        <v>0</v>
      </c>
      <c r="O32" s="18">
        <f t="shared" si="0"/>
        <v>29</v>
      </c>
    </row>
    <row r="33" spans="1:15" x14ac:dyDescent="0.25">
      <c r="A33">
        <v>31</v>
      </c>
      <c r="B33">
        <v>73438</v>
      </c>
      <c r="C33">
        <v>39</v>
      </c>
      <c r="D33" t="s">
        <v>143</v>
      </c>
      <c r="E33" t="s">
        <v>25</v>
      </c>
      <c r="F33">
        <v>99</v>
      </c>
      <c r="G33" s="1" t="s">
        <v>12</v>
      </c>
      <c r="H33" s="1">
        <v>8.5185185185185179E-4</v>
      </c>
      <c r="I33" s="1">
        <v>8.6319444444444432E-4</v>
      </c>
      <c r="J33" s="1"/>
      <c r="K33" s="18">
        <v>196.66</v>
      </c>
      <c r="N33" s="18">
        <f>IFERROR(VLOOKUP(B33,AthListWomen[],1,FALSE),0)</f>
        <v>73438</v>
      </c>
      <c r="O33" s="18">
        <f t="shared" si="0"/>
        <v>30</v>
      </c>
    </row>
    <row r="34" spans="1:15" x14ac:dyDescent="0.25">
      <c r="A34">
        <v>32</v>
      </c>
      <c r="B34">
        <v>69771</v>
      </c>
      <c r="C34">
        <v>53</v>
      </c>
      <c r="D34" t="s">
        <v>149</v>
      </c>
      <c r="E34" t="s">
        <v>40</v>
      </c>
      <c r="F34">
        <v>0</v>
      </c>
      <c r="G34" s="1" t="s">
        <v>12</v>
      </c>
      <c r="H34" s="1">
        <v>8.5740740740740732E-4</v>
      </c>
      <c r="I34" s="1">
        <v>8.9120370370370362E-4</v>
      </c>
      <c r="J34" s="1"/>
      <c r="K34" s="18">
        <v>214.6</v>
      </c>
      <c r="N34" s="18">
        <f>IFERROR(VLOOKUP(B34,AthListWomen[],1,FALSE),0)</f>
        <v>69771</v>
      </c>
      <c r="O34" s="18">
        <f t="shared" si="0"/>
        <v>31</v>
      </c>
    </row>
    <row r="35" spans="1:15" x14ac:dyDescent="0.25">
      <c r="A35">
        <v>33</v>
      </c>
      <c r="B35">
        <v>69326</v>
      </c>
      <c r="C35">
        <v>50</v>
      </c>
      <c r="D35" t="s">
        <v>151</v>
      </c>
      <c r="E35" t="s">
        <v>129</v>
      </c>
      <c r="F35">
        <v>99</v>
      </c>
      <c r="G35" s="1" t="s">
        <v>12</v>
      </c>
      <c r="H35" s="1">
        <v>8.986111111111112E-4</v>
      </c>
      <c r="I35" s="1">
        <v>9.1666666666666676E-4</v>
      </c>
      <c r="J35" s="1"/>
      <c r="K35" s="18">
        <v>250.23</v>
      </c>
      <c r="N35" s="18">
        <f>IFERROR(VLOOKUP(B35,AthListWomen[],1,FALSE),0)</f>
        <v>69326</v>
      </c>
      <c r="O35" s="18">
        <f t="shared" si="0"/>
        <v>32</v>
      </c>
    </row>
    <row r="36" spans="1:15" x14ac:dyDescent="0.25">
      <c r="A36">
        <v>999</v>
      </c>
      <c r="B36">
        <v>65802</v>
      </c>
      <c r="C36">
        <v>1</v>
      </c>
      <c r="D36" t="s">
        <v>106</v>
      </c>
      <c r="E36" t="s">
        <v>29</v>
      </c>
      <c r="F36">
        <v>99</v>
      </c>
      <c r="G36" t="s">
        <v>12</v>
      </c>
      <c r="H36" t="s">
        <v>66</v>
      </c>
      <c r="I36" t="s">
        <v>67</v>
      </c>
      <c r="K36" s="18">
        <v>0</v>
      </c>
      <c r="N36" s="18">
        <f>IFERROR(VLOOKUP(B36,AthListWomen[],1,FALSE),0)</f>
        <v>65802</v>
      </c>
      <c r="O36" s="18">
        <f t="shared" si="0"/>
        <v>0</v>
      </c>
    </row>
    <row r="37" spans="1:15" x14ac:dyDescent="0.25">
      <c r="A37">
        <v>999</v>
      </c>
      <c r="B37">
        <v>66876</v>
      </c>
      <c r="C37">
        <v>3</v>
      </c>
      <c r="D37" t="s">
        <v>103</v>
      </c>
      <c r="E37" t="s">
        <v>40</v>
      </c>
      <c r="F37">
        <v>0</v>
      </c>
      <c r="G37" t="s">
        <v>12</v>
      </c>
      <c r="H37" t="s">
        <v>66</v>
      </c>
      <c r="I37" t="s">
        <v>67</v>
      </c>
      <c r="K37" s="18">
        <v>0</v>
      </c>
      <c r="N37" s="18">
        <f>IFERROR(VLOOKUP(B37,AthListWomen[],1,FALSE),0)</f>
        <v>66876</v>
      </c>
      <c r="O37" s="18">
        <f t="shared" si="0"/>
        <v>0</v>
      </c>
    </row>
    <row r="38" spans="1:15" x14ac:dyDescent="0.25">
      <c r="A38">
        <v>999</v>
      </c>
      <c r="B38">
        <v>67580</v>
      </c>
      <c r="C38">
        <v>4</v>
      </c>
      <c r="D38" t="s">
        <v>100</v>
      </c>
      <c r="E38" t="s">
        <v>40</v>
      </c>
      <c r="F38">
        <v>99</v>
      </c>
      <c r="G38" t="s">
        <v>12</v>
      </c>
      <c r="H38" t="s">
        <v>66</v>
      </c>
      <c r="I38" t="s">
        <v>67</v>
      </c>
      <c r="K38" s="18">
        <v>0</v>
      </c>
      <c r="N38" s="18">
        <f>IFERROR(VLOOKUP(B38,AthListWomen[],1,FALSE),0)</f>
        <v>67580</v>
      </c>
      <c r="O38" s="18">
        <f t="shared" si="0"/>
        <v>0</v>
      </c>
    </row>
    <row r="39" spans="1:15" x14ac:dyDescent="0.25">
      <c r="A39">
        <v>999</v>
      </c>
      <c r="B39">
        <v>65043</v>
      </c>
      <c r="C39">
        <v>5</v>
      </c>
      <c r="D39" t="s">
        <v>130</v>
      </c>
      <c r="E39" t="s">
        <v>113</v>
      </c>
      <c r="F39">
        <v>99</v>
      </c>
      <c r="G39" t="s">
        <v>12</v>
      </c>
      <c r="H39" t="s">
        <v>66</v>
      </c>
      <c r="I39" t="s">
        <v>67</v>
      </c>
      <c r="K39" s="18">
        <v>0</v>
      </c>
      <c r="N39" s="18">
        <f>IFERROR(VLOOKUP(B39,AthListWomen[],1,FALSE),0)</f>
        <v>65043</v>
      </c>
      <c r="O39" s="18">
        <f t="shared" si="0"/>
        <v>0</v>
      </c>
    </row>
    <row r="40" spans="1:15" x14ac:dyDescent="0.25">
      <c r="A40">
        <v>999</v>
      </c>
      <c r="B40">
        <v>65561</v>
      </c>
      <c r="C40">
        <v>8</v>
      </c>
      <c r="D40" t="s">
        <v>119</v>
      </c>
      <c r="E40" t="s">
        <v>25</v>
      </c>
      <c r="F40">
        <v>99</v>
      </c>
      <c r="G40" t="s">
        <v>12</v>
      </c>
      <c r="H40" t="s">
        <v>66</v>
      </c>
      <c r="I40" t="s">
        <v>67</v>
      </c>
      <c r="K40" s="18">
        <v>0</v>
      </c>
      <c r="N40" s="18">
        <f>IFERROR(VLOOKUP(B40,AthListWomen[],1,FALSE),0)</f>
        <v>65561</v>
      </c>
      <c r="O40" s="18">
        <f t="shared" si="0"/>
        <v>0</v>
      </c>
    </row>
    <row r="41" spans="1:15" x14ac:dyDescent="0.25">
      <c r="A41">
        <v>999</v>
      </c>
      <c r="B41">
        <v>65471</v>
      </c>
      <c r="C41">
        <v>17</v>
      </c>
      <c r="D41" t="s">
        <v>117</v>
      </c>
      <c r="E41" t="s">
        <v>14</v>
      </c>
      <c r="F41">
        <v>99</v>
      </c>
      <c r="G41" t="s">
        <v>12</v>
      </c>
      <c r="H41" t="s">
        <v>66</v>
      </c>
      <c r="I41" t="s">
        <v>67</v>
      </c>
      <c r="K41" s="18">
        <v>0</v>
      </c>
      <c r="N41" s="18">
        <f>IFERROR(VLOOKUP(B41,AthListWomen[],1,FALSE),0)</f>
        <v>65471</v>
      </c>
      <c r="O41" s="18">
        <f t="shared" si="0"/>
        <v>0</v>
      </c>
    </row>
    <row r="42" spans="1:15" x14ac:dyDescent="0.25">
      <c r="A42">
        <v>999</v>
      </c>
      <c r="B42">
        <v>66910</v>
      </c>
      <c r="C42">
        <v>30</v>
      </c>
      <c r="D42" t="s">
        <v>136</v>
      </c>
      <c r="E42" t="s">
        <v>40</v>
      </c>
      <c r="F42">
        <v>0</v>
      </c>
      <c r="G42" t="s">
        <v>12</v>
      </c>
      <c r="H42" t="s">
        <v>66</v>
      </c>
      <c r="I42" t="s">
        <v>67</v>
      </c>
      <c r="K42" s="18">
        <v>0</v>
      </c>
      <c r="N42" s="18">
        <f>IFERROR(VLOOKUP(B42,AthListWomen[],1,FALSE),0)</f>
        <v>66910</v>
      </c>
      <c r="O42" s="18">
        <f t="shared" si="0"/>
        <v>0</v>
      </c>
    </row>
    <row r="43" spans="1:15" x14ac:dyDescent="0.25">
      <c r="A43">
        <v>999</v>
      </c>
      <c r="B43">
        <v>65077</v>
      </c>
      <c r="C43">
        <v>33</v>
      </c>
      <c r="D43" t="s">
        <v>128</v>
      </c>
      <c r="E43" t="s">
        <v>129</v>
      </c>
      <c r="F43">
        <v>99</v>
      </c>
      <c r="G43" t="s">
        <v>12</v>
      </c>
      <c r="H43" t="s">
        <v>66</v>
      </c>
      <c r="I43" t="s">
        <v>67</v>
      </c>
      <c r="K43" s="18">
        <v>0</v>
      </c>
      <c r="N43" s="18">
        <f>IFERROR(VLOOKUP(B43,AthListWomen[],1,FALSE),0)</f>
        <v>65077</v>
      </c>
      <c r="O43" s="18">
        <f t="shared" si="0"/>
        <v>0</v>
      </c>
    </row>
    <row r="44" spans="1:15" x14ac:dyDescent="0.25">
      <c r="A44">
        <v>999</v>
      </c>
      <c r="B44">
        <v>78054</v>
      </c>
      <c r="C44">
        <v>35</v>
      </c>
      <c r="D44" t="s">
        <v>158</v>
      </c>
      <c r="E44" t="s">
        <v>16</v>
      </c>
      <c r="F44">
        <v>99</v>
      </c>
      <c r="G44" t="s">
        <v>12</v>
      </c>
      <c r="H44" t="s">
        <v>66</v>
      </c>
      <c r="I44" t="s">
        <v>67</v>
      </c>
      <c r="K44" s="18">
        <v>0</v>
      </c>
      <c r="N44" s="18">
        <f>IFERROR(VLOOKUP(B44,AthListWomen[],1,FALSE),0)</f>
        <v>78054</v>
      </c>
      <c r="O44" s="18">
        <f t="shared" si="0"/>
        <v>0</v>
      </c>
    </row>
    <row r="45" spans="1:15" x14ac:dyDescent="0.25">
      <c r="A45">
        <v>999</v>
      </c>
      <c r="B45">
        <v>67150</v>
      </c>
      <c r="C45">
        <v>40</v>
      </c>
      <c r="D45" t="s">
        <v>161</v>
      </c>
      <c r="E45" t="s">
        <v>25</v>
      </c>
      <c r="F45">
        <v>0</v>
      </c>
      <c r="G45" t="s">
        <v>12</v>
      </c>
      <c r="H45" t="s">
        <v>66</v>
      </c>
      <c r="I45" t="s">
        <v>67</v>
      </c>
      <c r="K45" s="18">
        <v>0</v>
      </c>
      <c r="N45" s="18">
        <f>IFERROR(VLOOKUP(B45,AthListWomen[],1,FALSE),0)</f>
        <v>67150</v>
      </c>
      <c r="O45" s="18">
        <f t="shared" si="0"/>
        <v>0</v>
      </c>
    </row>
    <row r="46" spans="1:15" x14ac:dyDescent="0.25">
      <c r="A46">
        <v>999</v>
      </c>
      <c r="B46">
        <v>74210</v>
      </c>
      <c r="C46">
        <v>44</v>
      </c>
      <c r="D46" t="s">
        <v>154</v>
      </c>
      <c r="E46" t="s">
        <v>40</v>
      </c>
      <c r="F46">
        <v>0</v>
      </c>
      <c r="G46" t="s">
        <v>12</v>
      </c>
      <c r="H46" t="s">
        <v>66</v>
      </c>
      <c r="I46" t="s">
        <v>67</v>
      </c>
      <c r="K46" s="18">
        <v>0</v>
      </c>
      <c r="N46" s="18">
        <f>IFERROR(VLOOKUP(B46,AthListWomen[],1,FALSE),0)</f>
        <v>74210</v>
      </c>
      <c r="O46" s="18">
        <f t="shared" si="0"/>
        <v>0</v>
      </c>
    </row>
    <row r="47" spans="1:15" x14ac:dyDescent="0.25">
      <c r="A47">
        <v>999</v>
      </c>
      <c r="B47">
        <v>70236</v>
      </c>
      <c r="C47">
        <v>45</v>
      </c>
      <c r="D47" t="s">
        <v>157</v>
      </c>
      <c r="E47" t="s">
        <v>16</v>
      </c>
      <c r="F47">
        <v>0</v>
      </c>
      <c r="G47" t="s">
        <v>12</v>
      </c>
      <c r="H47" t="s">
        <v>66</v>
      </c>
      <c r="I47" t="s">
        <v>67</v>
      </c>
      <c r="K47" s="18">
        <v>0</v>
      </c>
      <c r="N47" s="18">
        <f>IFERROR(VLOOKUP(B47,AthListWomen[],1,FALSE),0)</f>
        <v>70236</v>
      </c>
      <c r="O47" s="18">
        <f t="shared" si="0"/>
        <v>0</v>
      </c>
    </row>
    <row r="48" spans="1:15" x14ac:dyDescent="0.25">
      <c r="A48">
        <v>999</v>
      </c>
      <c r="B48">
        <v>67107</v>
      </c>
      <c r="C48">
        <v>54</v>
      </c>
      <c r="D48" t="s">
        <v>160</v>
      </c>
      <c r="E48" t="s">
        <v>37</v>
      </c>
      <c r="F48">
        <v>0</v>
      </c>
      <c r="G48" t="s">
        <v>12</v>
      </c>
      <c r="H48" t="s">
        <v>66</v>
      </c>
      <c r="I48" t="s">
        <v>67</v>
      </c>
      <c r="K48" s="18">
        <v>0</v>
      </c>
      <c r="N48" s="18">
        <f>IFERROR(VLOOKUP(B48,AthListWomen[],1,FALSE),0)</f>
        <v>67107</v>
      </c>
      <c r="O48" s="18">
        <f t="shared" si="0"/>
        <v>0</v>
      </c>
    </row>
    <row r="49" spans="1:15" x14ac:dyDescent="0.25">
      <c r="A49">
        <v>999</v>
      </c>
      <c r="B49">
        <v>67207</v>
      </c>
      <c r="C49">
        <v>55</v>
      </c>
      <c r="D49" t="s">
        <v>150</v>
      </c>
      <c r="E49" t="s">
        <v>37</v>
      </c>
      <c r="F49">
        <v>0</v>
      </c>
      <c r="G49" t="s">
        <v>12</v>
      </c>
      <c r="H49" t="s">
        <v>66</v>
      </c>
      <c r="I49" t="s">
        <v>67</v>
      </c>
      <c r="K49" s="18">
        <v>0</v>
      </c>
      <c r="N49" s="18">
        <f>IFERROR(VLOOKUP(B49,AthListWomen[],1,FALSE),0)</f>
        <v>67207</v>
      </c>
      <c r="O49" s="18">
        <f t="shared" si="0"/>
        <v>0</v>
      </c>
    </row>
    <row r="50" spans="1:15" x14ac:dyDescent="0.25">
      <c r="A50">
        <v>999</v>
      </c>
      <c r="B50">
        <v>81653</v>
      </c>
      <c r="C50">
        <v>56</v>
      </c>
      <c r="D50" t="s">
        <v>142</v>
      </c>
      <c r="E50" t="s">
        <v>148</v>
      </c>
      <c r="F50">
        <v>0</v>
      </c>
      <c r="G50" t="s">
        <v>12</v>
      </c>
      <c r="H50" t="s">
        <v>66</v>
      </c>
      <c r="I50" t="s">
        <v>67</v>
      </c>
      <c r="K50" s="18">
        <v>0</v>
      </c>
      <c r="N50" s="18">
        <f>IFERROR(VLOOKUP(B50,AthListWomen[],1,FALSE),0)</f>
        <v>0</v>
      </c>
      <c r="O50" s="18">
        <f t="shared" si="0"/>
        <v>0</v>
      </c>
    </row>
    <row r="51" spans="1:15" x14ac:dyDescent="0.25">
      <c r="A51">
        <v>999</v>
      </c>
      <c r="B51">
        <v>71345</v>
      </c>
      <c r="C51">
        <v>58</v>
      </c>
      <c r="D51" t="s">
        <v>155</v>
      </c>
      <c r="E51" t="s">
        <v>145</v>
      </c>
      <c r="F51">
        <v>0</v>
      </c>
      <c r="G51" t="s">
        <v>12</v>
      </c>
      <c r="H51" t="s">
        <v>66</v>
      </c>
      <c r="I51" t="s">
        <v>67</v>
      </c>
      <c r="K51" s="18">
        <v>0</v>
      </c>
      <c r="N51" s="18">
        <f>IFERROR(VLOOKUP(B51,AthListWomen[],1,FALSE),0)</f>
        <v>0</v>
      </c>
      <c r="O51" s="18">
        <f t="shared" si="0"/>
        <v>0</v>
      </c>
    </row>
    <row r="52" spans="1:15" x14ac:dyDescent="0.25">
      <c r="A52">
        <v>999</v>
      </c>
      <c r="B52">
        <v>73720</v>
      </c>
      <c r="C52">
        <v>57</v>
      </c>
      <c r="D52" t="s">
        <v>144</v>
      </c>
      <c r="E52" t="s">
        <v>145</v>
      </c>
      <c r="F52">
        <v>99</v>
      </c>
      <c r="G52" t="s">
        <v>12</v>
      </c>
      <c r="H52" t="s">
        <v>66</v>
      </c>
      <c r="I52" t="s">
        <v>67</v>
      </c>
      <c r="K52" s="18">
        <v>0</v>
      </c>
      <c r="N52" s="18">
        <f>IFERROR(VLOOKUP(B52,AthListWomen[],1,FALSE),0)</f>
        <v>0</v>
      </c>
      <c r="O52" s="18">
        <f t="shared" si="0"/>
        <v>0</v>
      </c>
    </row>
    <row r="53" spans="1:15" x14ac:dyDescent="0.25">
      <c r="A53">
        <v>999</v>
      </c>
      <c r="B53">
        <v>64969</v>
      </c>
      <c r="C53">
        <v>13</v>
      </c>
      <c r="D53" t="s">
        <v>112</v>
      </c>
      <c r="E53" t="s">
        <v>113</v>
      </c>
      <c r="F53">
        <v>99</v>
      </c>
      <c r="G53" t="s">
        <v>12</v>
      </c>
      <c r="H53" t="s">
        <v>166</v>
      </c>
      <c r="I53" t="s">
        <v>67</v>
      </c>
      <c r="K53" s="18">
        <v>0</v>
      </c>
      <c r="N53" s="18">
        <f>IFERROR(VLOOKUP(B53,AthListWomen[],1,FALSE),0)</f>
        <v>64969</v>
      </c>
      <c r="O53" s="18">
        <f t="shared" si="0"/>
        <v>0</v>
      </c>
    </row>
    <row r="54" spans="1:15" x14ac:dyDescent="0.25">
      <c r="A54">
        <v>999</v>
      </c>
      <c r="B54">
        <v>69314</v>
      </c>
      <c r="C54">
        <v>7</v>
      </c>
      <c r="D54" t="s">
        <v>110</v>
      </c>
      <c r="E54" t="s">
        <v>29</v>
      </c>
      <c r="F54">
        <v>99</v>
      </c>
      <c r="G54" s="1" t="s">
        <v>12</v>
      </c>
      <c r="H54" s="1">
        <v>7.0023148148148147E-4</v>
      </c>
      <c r="I54" t="s">
        <v>66</v>
      </c>
      <c r="K54" s="18">
        <v>0</v>
      </c>
      <c r="N54" s="18">
        <f>IFERROR(VLOOKUP(B54,AthListWomen[],1,FALSE),0)</f>
        <v>69314</v>
      </c>
      <c r="O54" s="18">
        <f t="shared" si="0"/>
        <v>0</v>
      </c>
    </row>
    <row r="55" spans="1:15" x14ac:dyDescent="0.25">
      <c r="A55">
        <v>999</v>
      </c>
      <c r="B55">
        <v>65268</v>
      </c>
      <c r="C55">
        <v>31</v>
      </c>
      <c r="D55" t="s">
        <v>125</v>
      </c>
      <c r="E55" t="s">
        <v>33</v>
      </c>
      <c r="F55">
        <v>99</v>
      </c>
      <c r="G55" s="1" t="s">
        <v>12</v>
      </c>
      <c r="H55" s="1">
        <v>7.3622685185185195E-4</v>
      </c>
      <c r="I55" t="s">
        <v>66</v>
      </c>
      <c r="K55" s="18">
        <v>0</v>
      </c>
      <c r="N55" s="18">
        <f>IFERROR(VLOOKUP(B55,AthListWomen[],1,FALSE),0)</f>
        <v>65268</v>
      </c>
      <c r="O55" s="18">
        <f t="shared" si="0"/>
        <v>0</v>
      </c>
    </row>
    <row r="56" spans="1:15" x14ac:dyDescent="0.25">
      <c r="A56">
        <v>999</v>
      </c>
      <c r="B56">
        <v>79003</v>
      </c>
      <c r="C56">
        <v>36</v>
      </c>
      <c r="D56" t="s">
        <v>153</v>
      </c>
      <c r="E56" t="s">
        <v>148</v>
      </c>
      <c r="F56">
        <v>0</v>
      </c>
      <c r="G56" s="1" t="s">
        <v>12</v>
      </c>
      <c r="H56" s="1">
        <v>8.8576388888888895E-4</v>
      </c>
      <c r="I56" t="s">
        <v>66</v>
      </c>
      <c r="K56" s="18">
        <v>0</v>
      </c>
      <c r="N56" s="18">
        <f>IFERROR(VLOOKUP(B56,AthListWomen[],1,FALSE),0)</f>
        <v>0</v>
      </c>
      <c r="O56" s="18">
        <f t="shared" si="0"/>
        <v>0</v>
      </c>
    </row>
    <row r="57" spans="1:15" x14ac:dyDescent="0.25">
      <c r="A57">
        <v>999</v>
      </c>
      <c r="B57">
        <v>79044</v>
      </c>
      <c r="C57">
        <v>38</v>
      </c>
      <c r="D57" t="s">
        <v>137</v>
      </c>
      <c r="E57" t="s">
        <v>29</v>
      </c>
      <c r="F57">
        <v>99</v>
      </c>
      <c r="G57" s="1" t="s">
        <v>12</v>
      </c>
      <c r="H57" s="1">
        <v>8.2164351851851853E-4</v>
      </c>
      <c r="I57" t="s">
        <v>66</v>
      </c>
      <c r="K57" s="18">
        <v>0</v>
      </c>
      <c r="N57" s="18">
        <f>IFERROR(VLOOKUP(B57,AthListWomen[],1,FALSE),0)</f>
        <v>79044</v>
      </c>
      <c r="O57" s="18">
        <f t="shared" si="0"/>
        <v>0</v>
      </c>
    </row>
    <row r="58" spans="1:15" x14ac:dyDescent="0.25">
      <c r="A58">
        <v>999</v>
      </c>
      <c r="B58">
        <v>66984</v>
      </c>
      <c r="C58">
        <v>49</v>
      </c>
      <c r="D58" t="s">
        <v>139</v>
      </c>
      <c r="E58" t="s">
        <v>33</v>
      </c>
      <c r="F58">
        <v>0</v>
      </c>
      <c r="G58" s="1" t="s">
        <v>12</v>
      </c>
      <c r="H58" s="1">
        <v>7.7731481481481477E-4</v>
      </c>
      <c r="I58" t="s">
        <v>66</v>
      </c>
      <c r="K58" s="18">
        <v>0</v>
      </c>
      <c r="N58" s="18">
        <f>IFERROR(VLOOKUP(B58,AthListWomen[],1,FALSE),0)</f>
        <v>66984</v>
      </c>
      <c r="O58" s="18">
        <f t="shared" si="0"/>
        <v>0</v>
      </c>
    </row>
    <row r="59" spans="1:15" x14ac:dyDescent="0.25">
      <c r="A59">
        <v>999</v>
      </c>
      <c r="B59">
        <v>67578</v>
      </c>
      <c r="C59">
        <v>20</v>
      </c>
      <c r="D59" t="s">
        <v>120</v>
      </c>
      <c r="E59" t="s">
        <v>40</v>
      </c>
      <c r="F59">
        <v>99</v>
      </c>
      <c r="G59" s="1" t="s">
        <v>12</v>
      </c>
      <c r="H59" s="1">
        <v>7.4664351851851845E-4</v>
      </c>
      <c r="I59" t="s">
        <v>167</v>
      </c>
      <c r="K59" s="18">
        <v>0</v>
      </c>
      <c r="N59" s="18">
        <f>IFERROR(VLOOKUP(B59,AthListWomen[],1,FALSE),0)</f>
        <v>67578</v>
      </c>
      <c r="O59" s="18">
        <f t="shared" si="0"/>
        <v>0</v>
      </c>
    </row>
    <row r="60" spans="1:15" x14ac:dyDescent="0.25">
      <c r="A60">
        <v>999</v>
      </c>
      <c r="B60">
        <v>65243</v>
      </c>
      <c r="C60">
        <v>26</v>
      </c>
      <c r="D60" t="s">
        <v>124</v>
      </c>
      <c r="E60" t="s">
        <v>84</v>
      </c>
      <c r="F60">
        <v>0</v>
      </c>
      <c r="G60" s="1" t="s">
        <v>12</v>
      </c>
      <c r="H60" s="1">
        <v>7.3541666666666666E-4</v>
      </c>
      <c r="I60" t="s">
        <v>87</v>
      </c>
      <c r="K60" s="18">
        <v>0</v>
      </c>
      <c r="N60" s="18">
        <f>IFERROR(VLOOKUP(B60,AthListWomen[],1,FALSE),0)</f>
        <v>65243</v>
      </c>
      <c r="O60" s="18">
        <f t="shared" si="0"/>
        <v>0</v>
      </c>
    </row>
    <row r="61" spans="1:15" x14ac:dyDescent="0.25">
      <c r="N61" s="18">
        <f>IFERROR(VLOOKUP(B61,AthListWomen[],1,FALSE),0)</f>
        <v>0</v>
      </c>
      <c r="O61" s="18">
        <f t="shared" si="0"/>
        <v>0</v>
      </c>
    </row>
    <row r="62" spans="1:15" x14ac:dyDescent="0.25">
      <c r="N62" s="18">
        <f>IFERROR(VLOOKUP(B62,AthListWomen[],1,FALSE),0)</f>
        <v>0</v>
      </c>
      <c r="O62" s="18">
        <f t="shared" si="0"/>
        <v>0</v>
      </c>
    </row>
    <row r="63" spans="1:15" x14ac:dyDescent="0.25">
      <c r="N63" s="18">
        <f>IFERROR(VLOOKUP(B63,AthListWomen[],1,FALSE),0)</f>
        <v>0</v>
      </c>
      <c r="O63" s="18">
        <f t="shared" si="0"/>
        <v>0</v>
      </c>
    </row>
    <row r="64" spans="1:15" x14ac:dyDescent="0.25">
      <c r="N64" s="18">
        <f>IFERROR(VLOOKUP(B64,AthListWomen[],1,FALSE),0)</f>
        <v>0</v>
      </c>
      <c r="O64" s="18">
        <f t="shared" si="0"/>
        <v>0</v>
      </c>
    </row>
    <row r="65" spans="14:15" x14ac:dyDescent="0.25">
      <c r="N65" s="18">
        <f>IFERROR(VLOOKUP(B65,AthListWomen[],1,FALSE),0)</f>
        <v>0</v>
      </c>
      <c r="O65" s="18">
        <f t="shared" si="0"/>
        <v>0</v>
      </c>
    </row>
    <row r="66" spans="14:15" x14ac:dyDescent="0.25">
      <c r="N66" s="18">
        <f>IFERROR(VLOOKUP(B66,AthListWomen[],1,FALSE),0)</f>
        <v>0</v>
      </c>
      <c r="O66" s="18">
        <f t="shared" si="0"/>
        <v>0</v>
      </c>
    </row>
    <row r="67" spans="14:15" x14ac:dyDescent="0.25">
      <c r="N67" s="18">
        <f>IFERROR(VLOOKUP(B67,AthListWomen[],1,FALSE),0)</f>
        <v>0</v>
      </c>
      <c r="O67" s="18">
        <f t="shared" ref="O67:O130" si="1">IF(N67&gt;0,IF(A67&gt;0,IF(A67&lt;999,IF(A67=A66,IF(N66&gt;0,O66,O66+1),IF(A66=A65,O66+2,O66+1)),0),O66),O66)</f>
        <v>0</v>
      </c>
    </row>
    <row r="68" spans="14:15" x14ac:dyDescent="0.25">
      <c r="N68" s="18">
        <f>IFERROR(VLOOKUP(B68,AthListWomen[],1,FALSE),0)</f>
        <v>0</v>
      </c>
      <c r="O68" s="18">
        <f t="shared" si="1"/>
        <v>0</v>
      </c>
    </row>
    <row r="69" spans="14:15" x14ac:dyDescent="0.25">
      <c r="N69" s="18">
        <f>IFERROR(VLOOKUP(B69,AthListWomen[],1,FALSE),0)</f>
        <v>0</v>
      </c>
      <c r="O69" s="18">
        <f t="shared" si="1"/>
        <v>0</v>
      </c>
    </row>
    <row r="70" spans="14:15" x14ac:dyDescent="0.25">
      <c r="N70" s="18">
        <f>IFERROR(VLOOKUP(B70,AthListWomen[],1,FALSE),0)</f>
        <v>0</v>
      </c>
      <c r="O70" s="18">
        <f t="shared" si="1"/>
        <v>0</v>
      </c>
    </row>
    <row r="71" spans="14:15" x14ac:dyDescent="0.25">
      <c r="N71" s="18">
        <f>IFERROR(VLOOKUP(B71,AthListWomen[],1,FALSE),0)</f>
        <v>0</v>
      </c>
      <c r="O71" s="18">
        <f t="shared" si="1"/>
        <v>0</v>
      </c>
    </row>
    <row r="72" spans="14:15" x14ac:dyDescent="0.25">
      <c r="N72" s="18">
        <f>IFERROR(VLOOKUP(B72,AthListWomen[],1,FALSE),0)</f>
        <v>0</v>
      </c>
      <c r="O72" s="18">
        <f t="shared" si="1"/>
        <v>0</v>
      </c>
    </row>
    <row r="73" spans="14:15" x14ac:dyDescent="0.25">
      <c r="N73" s="18">
        <f>IFERROR(VLOOKUP(B73,AthListWomen[],1,FALSE),0)</f>
        <v>0</v>
      </c>
      <c r="O73" s="18">
        <f t="shared" si="1"/>
        <v>0</v>
      </c>
    </row>
    <row r="74" spans="14:15" x14ac:dyDescent="0.25">
      <c r="N74" s="18">
        <f>IFERROR(VLOOKUP(B74,AthListWomen[],1,FALSE),0)</f>
        <v>0</v>
      </c>
      <c r="O74" s="18">
        <f t="shared" si="1"/>
        <v>0</v>
      </c>
    </row>
    <row r="75" spans="14:15" x14ac:dyDescent="0.25">
      <c r="N75" s="18">
        <f>IFERROR(VLOOKUP(B75,AthListWomen[],1,FALSE),0)</f>
        <v>0</v>
      </c>
      <c r="O75" s="18">
        <f t="shared" si="1"/>
        <v>0</v>
      </c>
    </row>
    <row r="76" spans="14:15" x14ac:dyDescent="0.25">
      <c r="N76" s="18">
        <f>IFERROR(VLOOKUP(B76,AthListWomen[],1,FALSE),0)</f>
        <v>0</v>
      </c>
      <c r="O76" s="18">
        <f t="shared" si="1"/>
        <v>0</v>
      </c>
    </row>
    <row r="77" spans="14:15" x14ac:dyDescent="0.25">
      <c r="N77" s="18">
        <f>IFERROR(VLOOKUP(B77,AthListWomen[],1,FALSE),0)</f>
        <v>0</v>
      </c>
      <c r="O77" s="18">
        <f t="shared" si="1"/>
        <v>0</v>
      </c>
    </row>
    <row r="78" spans="14:15" x14ac:dyDescent="0.25">
      <c r="N78" s="18">
        <f>IFERROR(VLOOKUP(B78,AthListWomen[],1,FALSE),0)</f>
        <v>0</v>
      </c>
      <c r="O78" s="18">
        <f t="shared" si="1"/>
        <v>0</v>
      </c>
    </row>
    <row r="79" spans="14:15" x14ac:dyDescent="0.25">
      <c r="N79" s="18">
        <f>IFERROR(VLOOKUP(B79,AthListWomen[],1,FALSE),0)</f>
        <v>0</v>
      </c>
      <c r="O79" s="18">
        <f t="shared" si="1"/>
        <v>0</v>
      </c>
    </row>
    <row r="80" spans="14:15" x14ac:dyDescent="0.25">
      <c r="N80" s="18">
        <f>IFERROR(VLOOKUP(B80,AthListWomen[],1,FALSE),0)</f>
        <v>0</v>
      </c>
      <c r="O80" s="18">
        <f t="shared" si="1"/>
        <v>0</v>
      </c>
    </row>
    <row r="81" spans="14:15" x14ac:dyDescent="0.25">
      <c r="N81" s="18">
        <f>IFERROR(VLOOKUP(B81,AthListWomen[],1,FALSE),0)</f>
        <v>0</v>
      </c>
      <c r="O81" s="18">
        <f t="shared" si="1"/>
        <v>0</v>
      </c>
    </row>
    <row r="82" spans="14:15" x14ac:dyDescent="0.25">
      <c r="N82" s="18">
        <f>IFERROR(VLOOKUP(B82,AthListWomen[],1,FALSE),0)</f>
        <v>0</v>
      </c>
      <c r="O82" s="18">
        <f t="shared" si="1"/>
        <v>0</v>
      </c>
    </row>
    <row r="83" spans="14:15" x14ac:dyDescent="0.25">
      <c r="N83" s="18">
        <f>IFERROR(VLOOKUP(B83,AthListWomen[],1,FALSE),0)</f>
        <v>0</v>
      </c>
      <c r="O83" s="18">
        <f t="shared" si="1"/>
        <v>0</v>
      </c>
    </row>
    <row r="84" spans="14:15" x14ac:dyDescent="0.25">
      <c r="N84" s="18">
        <f>IFERROR(VLOOKUP(B84,AthListWomen[],1,FALSE),0)</f>
        <v>0</v>
      </c>
      <c r="O84" s="18">
        <f t="shared" si="1"/>
        <v>0</v>
      </c>
    </row>
    <row r="85" spans="14:15" x14ac:dyDescent="0.25">
      <c r="N85" s="18">
        <f>IFERROR(VLOOKUP(B85,AthListWomen[],1,FALSE),0)</f>
        <v>0</v>
      </c>
      <c r="O85" s="18">
        <f t="shared" si="1"/>
        <v>0</v>
      </c>
    </row>
    <row r="86" spans="14:15" x14ac:dyDescent="0.25">
      <c r="N86" s="18">
        <f>IFERROR(VLOOKUP(B86,AthListWomen[],1,FALSE),0)</f>
        <v>0</v>
      </c>
      <c r="O86" s="18">
        <f t="shared" si="1"/>
        <v>0</v>
      </c>
    </row>
    <row r="87" spans="14:15" x14ac:dyDescent="0.25">
      <c r="N87" s="18">
        <f>IFERROR(VLOOKUP(B87,AthListWomen[],1,FALSE),0)</f>
        <v>0</v>
      </c>
      <c r="O87" s="18">
        <f t="shared" si="1"/>
        <v>0</v>
      </c>
    </row>
    <row r="88" spans="14:15" x14ac:dyDescent="0.25">
      <c r="N88" s="18">
        <f>IFERROR(VLOOKUP(B88,AthListWomen[],1,FALSE),0)</f>
        <v>0</v>
      </c>
      <c r="O88" s="18">
        <f t="shared" si="1"/>
        <v>0</v>
      </c>
    </row>
    <row r="89" spans="14:15" x14ac:dyDescent="0.25">
      <c r="N89" s="18">
        <f>IFERROR(VLOOKUP(B89,AthListWomen[],1,FALSE),0)</f>
        <v>0</v>
      </c>
      <c r="O89" s="18">
        <f t="shared" si="1"/>
        <v>0</v>
      </c>
    </row>
    <row r="90" spans="14:15" x14ac:dyDescent="0.25">
      <c r="N90" s="18">
        <f>IFERROR(VLOOKUP(B90,AthListWomen[],1,FALSE),0)</f>
        <v>0</v>
      </c>
      <c r="O90" s="18">
        <f t="shared" si="1"/>
        <v>0</v>
      </c>
    </row>
    <row r="91" spans="14:15" x14ac:dyDescent="0.25">
      <c r="N91" s="18">
        <f>IFERROR(VLOOKUP(B91,AthListWomen[],1,FALSE),0)</f>
        <v>0</v>
      </c>
      <c r="O91" s="18">
        <f t="shared" si="1"/>
        <v>0</v>
      </c>
    </row>
    <row r="92" spans="14:15" x14ac:dyDescent="0.25">
      <c r="N92" s="18">
        <f>IFERROR(VLOOKUP(B92,AthListWomen[],1,FALSE),0)</f>
        <v>0</v>
      </c>
      <c r="O92" s="18">
        <f t="shared" si="1"/>
        <v>0</v>
      </c>
    </row>
    <row r="93" spans="14:15" x14ac:dyDescent="0.25">
      <c r="N93" s="18">
        <f>IFERROR(VLOOKUP(B93,AthListWomen[],1,FALSE),0)</f>
        <v>0</v>
      </c>
      <c r="O93" s="18">
        <f t="shared" si="1"/>
        <v>0</v>
      </c>
    </row>
    <row r="94" spans="14:15" x14ac:dyDescent="0.25">
      <c r="N94" s="18">
        <f>IFERROR(VLOOKUP(B94,AthListWomen[],1,FALSE),0)</f>
        <v>0</v>
      </c>
      <c r="O94" s="18">
        <f t="shared" si="1"/>
        <v>0</v>
      </c>
    </row>
    <row r="95" spans="14:15" x14ac:dyDescent="0.25">
      <c r="N95" s="18">
        <f>IFERROR(VLOOKUP(B95,AthListWomen[],1,FALSE),0)</f>
        <v>0</v>
      </c>
      <c r="O95" s="18">
        <f t="shared" si="1"/>
        <v>0</v>
      </c>
    </row>
    <row r="96" spans="14:15" x14ac:dyDescent="0.25">
      <c r="N96" s="18">
        <f>IFERROR(VLOOKUP(B96,AthListWomen[],1,FALSE),0)</f>
        <v>0</v>
      </c>
      <c r="O96" s="18">
        <f t="shared" si="1"/>
        <v>0</v>
      </c>
    </row>
    <row r="97" spans="14:15" x14ac:dyDescent="0.25">
      <c r="N97" s="18">
        <f>IFERROR(VLOOKUP(B97,AthListWomen[],1,FALSE),0)</f>
        <v>0</v>
      </c>
      <c r="O97" s="18">
        <f t="shared" si="1"/>
        <v>0</v>
      </c>
    </row>
    <row r="98" spans="14:15" x14ac:dyDescent="0.25">
      <c r="N98" s="18">
        <f>IFERROR(VLOOKUP(B98,AthListWomen[],1,FALSE),0)</f>
        <v>0</v>
      </c>
      <c r="O98" s="18">
        <f t="shared" si="1"/>
        <v>0</v>
      </c>
    </row>
    <row r="99" spans="14:15" x14ac:dyDescent="0.25">
      <c r="N99" s="18">
        <f>IFERROR(VLOOKUP(B99,AthListWomen[],1,FALSE),0)</f>
        <v>0</v>
      </c>
      <c r="O99" s="18">
        <f t="shared" si="1"/>
        <v>0</v>
      </c>
    </row>
    <row r="100" spans="14:15" x14ac:dyDescent="0.25">
      <c r="N100" s="18">
        <f>IFERROR(VLOOKUP(B100,AthListWomen[],1,FALSE),0)</f>
        <v>0</v>
      </c>
      <c r="O100" s="18">
        <f t="shared" si="1"/>
        <v>0</v>
      </c>
    </row>
    <row r="101" spans="14:15" x14ac:dyDescent="0.25">
      <c r="N101" s="18">
        <f>IFERROR(VLOOKUP(B101,AthListWomen[],1,FALSE),0)</f>
        <v>0</v>
      </c>
      <c r="O101" s="18">
        <f t="shared" si="1"/>
        <v>0</v>
      </c>
    </row>
    <row r="102" spans="14:15" x14ac:dyDescent="0.25">
      <c r="N102" s="18">
        <f>IFERROR(VLOOKUP(B102,AthListWomen[],1,FALSE),0)</f>
        <v>0</v>
      </c>
      <c r="O102" s="18">
        <f t="shared" si="1"/>
        <v>0</v>
      </c>
    </row>
    <row r="103" spans="14:15" x14ac:dyDescent="0.25">
      <c r="N103" s="18">
        <f>IFERROR(VLOOKUP(B103,AthListWomen[],1,FALSE),0)</f>
        <v>0</v>
      </c>
      <c r="O103" s="18">
        <f t="shared" si="1"/>
        <v>0</v>
      </c>
    </row>
    <row r="104" spans="14:15" x14ac:dyDescent="0.25">
      <c r="N104" s="18">
        <f>IFERROR(VLOOKUP(B104,AthListWomen[],1,FALSE),0)</f>
        <v>0</v>
      </c>
      <c r="O104" s="18">
        <f t="shared" si="1"/>
        <v>0</v>
      </c>
    </row>
    <row r="105" spans="14:15" x14ac:dyDescent="0.25">
      <c r="N105" s="18">
        <f>IFERROR(VLOOKUP(B105,AthListWomen[],1,FALSE),0)</f>
        <v>0</v>
      </c>
      <c r="O105" s="18">
        <f t="shared" si="1"/>
        <v>0</v>
      </c>
    </row>
    <row r="106" spans="14:15" x14ac:dyDescent="0.25">
      <c r="N106" s="18">
        <f>IFERROR(VLOOKUP(B106,AthListWomen[],1,FALSE),0)</f>
        <v>0</v>
      </c>
      <c r="O106" s="18">
        <f t="shared" si="1"/>
        <v>0</v>
      </c>
    </row>
    <row r="107" spans="14:15" x14ac:dyDescent="0.25">
      <c r="N107" s="18">
        <f>IFERROR(VLOOKUP(B107,AthListWomen[],1,FALSE),0)</f>
        <v>0</v>
      </c>
      <c r="O107" s="18">
        <f t="shared" si="1"/>
        <v>0</v>
      </c>
    </row>
    <row r="108" spans="14:15" x14ac:dyDescent="0.25">
      <c r="N108" s="18">
        <f>IFERROR(VLOOKUP(B108,AthListWomen[],1,FALSE),0)</f>
        <v>0</v>
      </c>
      <c r="O108" s="18">
        <f t="shared" si="1"/>
        <v>0</v>
      </c>
    </row>
    <row r="109" spans="14:15" x14ac:dyDescent="0.25">
      <c r="N109" s="18">
        <f>IFERROR(VLOOKUP(B109,AthListWomen[],1,FALSE),0)</f>
        <v>0</v>
      </c>
      <c r="O109" s="18">
        <f t="shared" si="1"/>
        <v>0</v>
      </c>
    </row>
    <row r="110" spans="14:15" x14ac:dyDescent="0.25">
      <c r="N110" s="18">
        <f>IFERROR(VLOOKUP(B110,AthListWomen[],1,FALSE),0)</f>
        <v>0</v>
      </c>
      <c r="O110" s="18">
        <f t="shared" si="1"/>
        <v>0</v>
      </c>
    </row>
    <row r="111" spans="14:15" x14ac:dyDescent="0.25">
      <c r="N111" s="18">
        <f>IFERROR(VLOOKUP(B111,AthListWomen[],1,FALSE),0)</f>
        <v>0</v>
      </c>
      <c r="O111" s="18">
        <f t="shared" si="1"/>
        <v>0</v>
      </c>
    </row>
    <row r="112" spans="14:15" x14ac:dyDescent="0.25">
      <c r="N112" s="18">
        <f>IFERROR(VLOOKUP(B112,AthListWomen[],1,FALSE),0)</f>
        <v>0</v>
      </c>
      <c r="O112" s="18">
        <f t="shared" si="1"/>
        <v>0</v>
      </c>
    </row>
    <row r="113" spans="14:15" x14ac:dyDescent="0.25">
      <c r="N113" s="18">
        <f>IFERROR(VLOOKUP(B113,AthListWomen[],1,FALSE),0)</f>
        <v>0</v>
      </c>
      <c r="O113" s="18">
        <f t="shared" si="1"/>
        <v>0</v>
      </c>
    </row>
    <row r="114" spans="14:15" x14ac:dyDescent="0.25">
      <c r="N114" s="18">
        <f>IFERROR(VLOOKUP(B114,AthListWomen[],1,FALSE),0)</f>
        <v>0</v>
      </c>
      <c r="O114" s="18">
        <f t="shared" si="1"/>
        <v>0</v>
      </c>
    </row>
    <row r="115" spans="14:15" x14ac:dyDescent="0.25">
      <c r="N115" s="18">
        <f>IFERROR(VLOOKUP(B115,AthListWomen[],1,FALSE),0)</f>
        <v>0</v>
      </c>
      <c r="O115" s="18">
        <f t="shared" si="1"/>
        <v>0</v>
      </c>
    </row>
    <row r="116" spans="14:15" x14ac:dyDescent="0.25">
      <c r="N116" s="18">
        <f>IFERROR(VLOOKUP(B116,AthListWomen[],1,FALSE),0)</f>
        <v>0</v>
      </c>
      <c r="O116" s="18">
        <f t="shared" si="1"/>
        <v>0</v>
      </c>
    </row>
    <row r="117" spans="14:15" x14ac:dyDescent="0.25">
      <c r="N117" s="18">
        <f>IFERROR(VLOOKUP(B117,AthListWomen[],1,FALSE),0)</f>
        <v>0</v>
      </c>
      <c r="O117" s="18">
        <f t="shared" si="1"/>
        <v>0</v>
      </c>
    </row>
    <row r="118" spans="14:15" x14ac:dyDescent="0.25">
      <c r="N118" s="18">
        <f>IFERROR(VLOOKUP(B118,AthListWomen[],1,FALSE),0)</f>
        <v>0</v>
      </c>
      <c r="O118" s="18">
        <f t="shared" si="1"/>
        <v>0</v>
      </c>
    </row>
    <row r="119" spans="14:15" x14ac:dyDescent="0.25">
      <c r="N119" s="18">
        <f>IFERROR(VLOOKUP(B119,AthListWomen[],1,FALSE),0)</f>
        <v>0</v>
      </c>
      <c r="O119" s="18">
        <f t="shared" si="1"/>
        <v>0</v>
      </c>
    </row>
    <row r="120" spans="14:15" x14ac:dyDescent="0.25">
      <c r="N120" s="18">
        <f>IFERROR(VLOOKUP(B120,AthListWomen[],1,FALSE),0)</f>
        <v>0</v>
      </c>
      <c r="O120" s="18">
        <f t="shared" si="1"/>
        <v>0</v>
      </c>
    </row>
    <row r="121" spans="14:15" x14ac:dyDescent="0.25">
      <c r="N121" s="18">
        <f>IFERROR(VLOOKUP(B121,AthListWomen[],1,FALSE),0)</f>
        <v>0</v>
      </c>
      <c r="O121" s="18">
        <f t="shared" si="1"/>
        <v>0</v>
      </c>
    </row>
    <row r="122" spans="14:15" x14ac:dyDescent="0.25">
      <c r="N122" s="18">
        <f>IFERROR(VLOOKUP(B122,AthListWomen[],1,FALSE),0)</f>
        <v>0</v>
      </c>
      <c r="O122" s="18">
        <f t="shared" si="1"/>
        <v>0</v>
      </c>
    </row>
    <row r="123" spans="14:15" x14ac:dyDescent="0.25">
      <c r="N123" s="18">
        <f>IFERROR(VLOOKUP(B123,AthListWomen[],1,FALSE),0)</f>
        <v>0</v>
      </c>
      <c r="O123" s="18">
        <f t="shared" si="1"/>
        <v>0</v>
      </c>
    </row>
    <row r="124" spans="14:15" x14ac:dyDescent="0.25">
      <c r="N124" s="18">
        <f>IFERROR(VLOOKUP(B124,AthListWomen[],1,FALSE),0)</f>
        <v>0</v>
      </c>
      <c r="O124" s="18">
        <f t="shared" si="1"/>
        <v>0</v>
      </c>
    </row>
    <row r="125" spans="14:15" x14ac:dyDescent="0.25">
      <c r="N125" s="18">
        <f>IFERROR(VLOOKUP(B125,AthListWomen[],1,FALSE),0)</f>
        <v>0</v>
      </c>
      <c r="O125" s="18">
        <f t="shared" si="1"/>
        <v>0</v>
      </c>
    </row>
    <row r="126" spans="14:15" x14ac:dyDescent="0.25">
      <c r="N126" s="18">
        <f>IFERROR(VLOOKUP(B126,AthListWomen[],1,FALSE),0)</f>
        <v>0</v>
      </c>
      <c r="O126" s="18">
        <f t="shared" si="1"/>
        <v>0</v>
      </c>
    </row>
    <row r="127" spans="14:15" x14ac:dyDescent="0.25">
      <c r="N127" s="18">
        <f>IFERROR(VLOOKUP(B127,AthListWomen[],1,FALSE),0)</f>
        <v>0</v>
      </c>
      <c r="O127" s="18">
        <f t="shared" si="1"/>
        <v>0</v>
      </c>
    </row>
    <row r="128" spans="14:15" x14ac:dyDescent="0.25">
      <c r="N128" s="18">
        <f>IFERROR(VLOOKUP(B128,AthListWomen[],1,FALSE),0)</f>
        <v>0</v>
      </c>
      <c r="O128" s="18">
        <f t="shared" si="1"/>
        <v>0</v>
      </c>
    </row>
    <row r="129" spans="14:15" x14ac:dyDescent="0.25">
      <c r="N129" s="18">
        <f>IFERROR(VLOOKUP(B129,AthListWomen[],1,FALSE),0)</f>
        <v>0</v>
      </c>
      <c r="O129" s="18">
        <f t="shared" si="1"/>
        <v>0</v>
      </c>
    </row>
    <row r="130" spans="14:15" x14ac:dyDescent="0.25">
      <c r="N130" s="18">
        <f>IFERROR(VLOOKUP(B130,AthListWomen[],1,FALSE),0)</f>
        <v>0</v>
      </c>
      <c r="O130" s="18">
        <f t="shared" si="1"/>
        <v>0</v>
      </c>
    </row>
    <row r="131" spans="14:15" x14ac:dyDescent="0.25">
      <c r="N131" s="18">
        <f>IFERROR(VLOOKUP(B131,AthListWomen[],1,FALSE),0)</f>
        <v>0</v>
      </c>
      <c r="O131" s="18">
        <f t="shared" ref="O131:O150" si="2">IF(N131&gt;0,IF(A131&gt;0,IF(A131&lt;999,IF(A131=A130,IF(N130&gt;0,O130,O130+1),IF(A130=A129,O130+2,O130+1)),0),O130),O130)</f>
        <v>0</v>
      </c>
    </row>
    <row r="132" spans="14:15" x14ac:dyDescent="0.25">
      <c r="N132" s="18">
        <f>IFERROR(VLOOKUP(B132,AthListWomen[],1,FALSE),0)</f>
        <v>0</v>
      </c>
      <c r="O132" s="18">
        <f t="shared" si="2"/>
        <v>0</v>
      </c>
    </row>
    <row r="133" spans="14:15" x14ac:dyDescent="0.25">
      <c r="N133" s="18">
        <f>IFERROR(VLOOKUP(B133,AthListWomen[],1,FALSE),0)</f>
        <v>0</v>
      </c>
      <c r="O133" s="18">
        <f t="shared" si="2"/>
        <v>0</v>
      </c>
    </row>
    <row r="134" spans="14:15" x14ac:dyDescent="0.25">
      <c r="N134" s="18">
        <f>IFERROR(VLOOKUP(B134,AthListWomen[],1,FALSE),0)</f>
        <v>0</v>
      </c>
      <c r="O134" s="18">
        <f t="shared" si="2"/>
        <v>0</v>
      </c>
    </row>
    <row r="135" spans="14:15" x14ac:dyDescent="0.25">
      <c r="N135" s="18">
        <f>IFERROR(VLOOKUP(B135,AthListWomen[],1,FALSE),0)</f>
        <v>0</v>
      </c>
      <c r="O135" s="18">
        <f t="shared" si="2"/>
        <v>0</v>
      </c>
    </row>
    <row r="136" spans="14:15" x14ac:dyDescent="0.25">
      <c r="N136" s="18">
        <f>IFERROR(VLOOKUP(B136,AthListWomen[],1,FALSE),0)</f>
        <v>0</v>
      </c>
      <c r="O136" s="18">
        <f t="shared" si="2"/>
        <v>0</v>
      </c>
    </row>
    <row r="137" spans="14:15" x14ac:dyDescent="0.25">
      <c r="N137" s="18">
        <f>IFERROR(VLOOKUP(B137,AthListWomen[],1,FALSE),0)</f>
        <v>0</v>
      </c>
      <c r="O137" s="18">
        <f t="shared" si="2"/>
        <v>0</v>
      </c>
    </row>
    <row r="138" spans="14:15" x14ac:dyDescent="0.25">
      <c r="N138" s="18">
        <f>IFERROR(VLOOKUP(B138,AthListWomen[],1,FALSE),0)</f>
        <v>0</v>
      </c>
      <c r="O138" s="18">
        <f t="shared" si="2"/>
        <v>0</v>
      </c>
    </row>
    <row r="139" spans="14:15" x14ac:dyDescent="0.25">
      <c r="N139" s="18">
        <f>IFERROR(VLOOKUP(B139,AthListWomen[],1,FALSE),0)</f>
        <v>0</v>
      </c>
      <c r="O139" s="18">
        <f t="shared" si="2"/>
        <v>0</v>
      </c>
    </row>
    <row r="140" spans="14:15" x14ac:dyDescent="0.25">
      <c r="N140" s="18">
        <f>IFERROR(VLOOKUP(B140,AthListWomen[],1,FALSE),0)</f>
        <v>0</v>
      </c>
      <c r="O140" s="18">
        <f t="shared" si="2"/>
        <v>0</v>
      </c>
    </row>
    <row r="141" spans="14:15" x14ac:dyDescent="0.25">
      <c r="N141" s="18">
        <f>IFERROR(VLOOKUP(B141,AthListWomen[],1,FALSE),0)</f>
        <v>0</v>
      </c>
      <c r="O141" s="18">
        <f t="shared" si="2"/>
        <v>0</v>
      </c>
    </row>
    <row r="142" spans="14:15" x14ac:dyDescent="0.25">
      <c r="N142" s="18">
        <f>IFERROR(VLOOKUP(B142,AthListWomen[],1,FALSE),0)</f>
        <v>0</v>
      </c>
      <c r="O142" s="18">
        <f t="shared" si="2"/>
        <v>0</v>
      </c>
    </row>
    <row r="143" spans="14:15" x14ac:dyDescent="0.25">
      <c r="N143" s="18">
        <f>IFERROR(VLOOKUP(B143,AthListWomen[],1,FALSE),0)</f>
        <v>0</v>
      </c>
      <c r="O143" s="18">
        <f t="shared" si="2"/>
        <v>0</v>
      </c>
    </row>
    <row r="144" spans="14:15" x14ac:dyDescent="0.25">
      <c r="N144" s="18">
        <f>IFERROR(VLOOKUP(B144,AthListWomen[],1,FALSE),0)</f>
        <v>0</v>
      </c>
      <c r="O144" s="18">
        <f t="shared" si="2"/>
        <v>0</v>
      </c>
    </row>
    <row r="145" spans="14:15" x14ac:dyDescent="0.25">
      <c r="N145" s="18">
        <f>IFERROR(VLOOKUP(B145,AthListWomen[],1,FALSE),0)</f>
        <v>0</v>
      </c>
      <c r="O145" s="18">
        <f t="shared" si="2"/>
        <v>0</v>
      </c>
    </row>
    <row r="146" spans="14:15" x14ac:dyDescent="0.25">
      <c r="N146" s="18">
        <f>IFERROR(VLOOKUP(B146,AthListWomen[],1,FALSE),0)</f>
        <v>0</v>
      </c>
      <c r="O146" s="18">
        <f t="shared" si="2"/>
        <v>0</v>
      </c>
    </row>
    <row r="147" spans="14:15" x14ac:dyDescent="0.25">
      <c r="N147" s="18">
        <f>IFERROR(VLOOKUP(B147,AthListWomen[],1,FALSE),0)</f>
        <v>0</v>
      </c>
      <c r="O147" s="18">
        <f t="shared" si="2"/>
        <v>0</v>
      </c>
    </row>
    <row r="148" spans="14:15" x14ac:dyDescent="0.25">
      <c r="N148" s="18">
        <f>IFERROR(VLOOKUP(B148,AthListWomen[],1,FALSE),0)</f>
        <v>0</v>
      </c>
      <c r="O148" s="18">
        <f t="shared" si="2"/>
        <v>0</v>
      </c>
    </row>
    <row r="149" spans="14:15" x14ac:dyDescent="0.25">
      <c r="N149" s="18">
        <f>IFERROR(VLOOKUP(B149,AthListWomen[],1,FALSE),0)</f>
        <v>0</v>
      </c>
      <c r="O149" s="18">
        <f t="shared" si="2"/>
        <v>0</v>
      </c>
    </row>
    <row r="150" spans="14:15" x14ac:dyDescent="0.25">
      <c r="N150" s="18">
        <f>IFERROR(VLOOKUP(B150,AthListWomen[],1,FALSE),0)</f>
        <v>0</v>
      </c>
      <c r="O150" s="18">
        <f t="shared" si="2"/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0"/>
  <sheetViews>
    <sheetView workbookViewId="0">
      <selection activeCell="M5" sqref="M5"/>
    </sheetView>
  </sheetViews>
  <sheetFormatPr defaultRowHeight="15" x14ac:dyDescent="0.25"/>
  <cols>
    <col min="1" max="1" width="5.28515625" customWidth="1"/>
    <col min="2" max="2" width="7" bestFit="1" customWidth="1"/>
    <col min="3" max="3" width="3.85546875" customWidth="1"/>
    <col min="4" max="4" width="20.7109375" bestFit="1" customWidth="1"/>
    <col min="5" max="5" width="8.140625" bestFit="1" customWidth="1"/>
    <col min="6" max="6" width="4.5703125" customWidth="1"/>
    <col min="7" max="7" width="8.85546875" bestFit="1" customWidth="1"/>
    <col min="8" max="8" width="7.42578125" customWidth="1"/>
    <col min="9" max="9" width="7.7109375" customWidth="1"/>
    <col min="10" max="10" width="10.28515625" bestFit="1" customWidth="1"/>
    <col min="11" max="11" width="7" style="18" customWidth="1"/>
    <col min="14" max="15" width="9.140625" style="18"/>
  </cols>
  <sheetData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176</v>
      </c>
      <c r="G2" t="s">
        <v>5</v>
      </c>
      <c r="H2" t="s">
        <v>6</v>
      </c>
      <c r="I2" t="s">
        <v>7</v>
      </c>
      <c r="J2" t="s">
        <v>8</v>
      </c>
      <c r="K2" s="18" t="s">
        <v>9</v>
      </c>
      <c r="N2" s="18" t="s">
        <v>171</v>
      </c>
      <c r="O2" s="18" t="s">
        <v>172</v>
      </c>
    </row>
    <row r="3" spans="1:15" x14ac:dyDescent="0.25">
      <c r="A3">
        <v>1</v>
      </c>
      <c r="B3">
        <v>67003</v>
      </c>
      <c r="C3">
        <v>13</v>
      </c>
      <c r="D3" t="s">
        <v>65</v>
      </c>
      <c r="E3" t="s">
        <v>16</v>
      </c>
      <c r="F3">
        <v>99</v>
      </c>
      <c r="G3" t="s">
        <v>12</v>
      </c>
      <c r="H3">
        <v>44.46</v>
      </c>
      <c r="K3" s="18">
        <v>0</v>
      </c>
      <c r="N3" s="18">
        <f>IFERROR(VLOOKUP(B3,AthListMen[],1,FALSE),0)</f>
        <v>67003</v>
      </c>
      <c r="O3" s="18">
        <f t="shared" ref="O3:O66" si="0">IF(N3&gt;0,IF(A3&gt;0,IF(A3&lt;999,IF(A3=A2,IF(N2&gt;0,O2,O2+1),IF(A2=A1,O2+2,O2+1)),0),O2),O2)</f>
        <v>1</v>
      </c>
    </row>
    <row r="4" spans="1:15" x14ac:dyDescent="0.25">
      <c r="A4">
        <v>2</v>
      </c>
      <c r="B4">
        <v>65169</v>
      </c>
      <c r="C4">
        <v>3</v>
      </c>
      <c r="D4" t="s">
        <v>31</v>
      </c>
      <c r="E4" t="s">
        <v>25</v>
      </c>
      <c r="F4">
        <v>99</v>
      </c>
      <c r="G4" t="s">
        <v>12</v>
      </c>
      <c r="H4">
        <v>45.07</v>
      </c>
      <c r="K4" s="18">
        <v>9.8800000000000008</v>
      </c>
      <c r="N4" s="18">
        <f>IFERROR(VLOOKUP(B4,AthListMen[],1,FALSE),0)</f>
        <v>65169</v>
      </c>
      <c r="O4" s="18">
        <f t="shared" si="0"/>
        <v>2</v>
      </c>
    </row>
    <row r="5" spans="1:15" x14ac:dyDescent="0.25">
      <c r="A5">
        <v>3</v>
      </c>
      <c r="B5">
        <v>67237</v>
      </c>
      <c r="C5">
        <v>9</v>
      </c>
      <c r="D5" t="s">
        <v>91</v>
      </c>
      <c r="E5" t="s">
        <v>16</v>
      </c>
      <c r="F5">
        <v>99</v>
      </c>
      <c r="G5" t="s">
        <v>12</v>
      </c>
      <c r="H5">
        <v>45.14</v>
      </c>
      <c r="K5" s="18">
        <v>11.01</v>
      </c>
      <c r="N5" s="18">
        <f>IFERROR(VLOOKUP(B5,AthListMen[],1,FALSE),0)</f>
        <v>67237</v>
      </c>
      <c r="O5" s="18">
        <f t="shared" si="0"/>
        <v>3</v>
      </c>
    </row>
    <row r="6" spans="1:15" x14ac:dyDescent="0.25">
      <c r="A6">
        <v>4</v>
      </c>
      <c r="B6">
        <v>67898</v>
      </c>
      <c r="C6">
        <v>23</v>
      </c>
      <c r="D6" t="s">
        <v>71</v>
      </c>
      <c r="E6" t="s">
        <v>11</v>
      </c>
      <c r="F6">
        <v>0</v>
      </c>
      <c r="G6" t="s">
        <v>12</v>
      </c>
      <c r="H6">
        <v>45.29</v>
      </c>
      <c r="K6" s="18">
        <v>13.44</v>
      </c>
      <c r="N6" s="18">
        <f>IFERROR(VLOOKUP(B6,AthListMen[],1,FALSE),0)</f>
        <v>67898</v>
      </c>
      <c r="O6" s="18">
        <f t="shared" si="0"/>
        <v>4</v>
      </c>
    </row>
    <row r="7" spans="1:15" x14ac:dyDescent="0.25">
      <c r="A7">
        <v>5</v>
      </c>
      <c r="B7">
        <v>68217</v>
      </c>
      <c r="C7">
        <v>14</v>
      </c>
      <c r="D7" t="s">
        <v>10</v>
      </c>
      <c r="E7" t="s">
        <v>11</v>
      </c>
      <c r="F7">
        <v>99</v>
      </c>
      <c r="G7" t="s">
        <v>12</v>
      </c>
      <c r="H7">
        <v>45.59</v>
      </c>
      <c r="K7" s="18">
        <v>18.3</v>
      </c>
      <c r="N7" s="18">
        <f>IFERROR(VLOOKUP(B7,AthListMen[],1,FALSE),0)</f>
        <v>68217</v>
      </c>
      <c r="O7" s="18">
        <f t="shared" si="0"/>
        <v>5</v>
      </c>
    </row>
    <row r="8" spans="1:15" x14ac:dyDescent="0.25">
      <c r="A8">
        <v>6</v>
      </c>
      <c r="B8">
        <v>65464</v>
      </c>
      <c r="C8">
        <v>4</v>
      </c>
      <c r="D8" t="s">
        <v>19</v>
      </c>
      <c r="E8" t="s">
        <v>11</v>
      </c>
      <c r="F8">
        <v>99</v>
      </c>
      <c r="G8" t="s">
        <v>12</v>
      </c>
      <c r="H8">
        <v>45.66</v>
      </c>
      <c r="K8" s="18">
        <v>19.43</v>
      </c>
      <c r="N8" s="18">
        <f>IFERROR(VLOOKUP(B8,AthListMen[],1,FALSE),0)</f>
        <v>65464</v>
      </c>
      <c r="O8" s="18">
        <f t="shared" si="0"/>
        <v>6</v>
      </c>
    </row>
    <row r="9" spans="1:15" x14ac:dyDescent="0.25">
      <c r="A9">
        <v>7</v>
      </c>
      <c r="B9">
        <v>67127</v>
      </c>
      <c r="C9">
        <v>11</v>
      </c>
      <c r="D9" t="s">
        <v>73</v>
      </c>
      <c r="E9" t="s">
        <v>40</v>
      </c>
      <c r="F9">
        <v>0</v>
      </c>
      <c r="G9" t="s">
        <v>12</v>
      </c>
      <c r="H9">
        <v>46.54</v>
      </c>
      <c r="K9" s="18">
        <v>33.68</v>
      </c>
      <c r="N9" s="18">
        <f>IFERROR(VLOOKUP(B9,AthListMen[],1,FALSE),0)</f>
        <v>67127</v>
      </c>
      <c r="O9" s="18">
        <f t="shared" si="0"/>
        <v>7</v>
      </c>
    </row>
    <row r="10" spans="1:15" x14ac:dyDescent="0.25">
      <c r="A10">
        <v>8</v>
      </c>
      <c r="B10">
        <v>65357</v>
      </c>
      <c r="C10">
        <v>2</v>
      </c>
      <c r="D10" t="s">
        <v>30</v>
      </c>
      <c r="E10" t="s">
        <v>14</v>
      </c>
      <c r="F10">
        <v>99</v>
      </c>
      <c r="G10" t="s">
        <v>12</v>
      </c>
      <c r="H10">
        <v>46.69</v>
      </c>
      <c r="K10" s="18">
        <v>36.11</v>
      </c>
      <c r="N10" s="18">
        <f>IFERROR(VLOOKUP(B10,AthListMen[],1,FALSE),0)</f>
        <v>65357</v>
      </c>
      <c r="O10" s="18">
        <f t="shared" si="0"/>
        <v>8</v>
      </c>
    </row>
    <row r="11" spans="1:15" x14ac:dyDescent="0.25">
      <c r="A11">
        <v>9</v>
      </c>
      <c r="B11">
        <v>65106</v>
      </c>
      <c r="C11">
        <v>19</v>
      </c>
      <c r="D11" t="s">
        <v>18</v>
      </c>
      <c r="E11" t="s">
        <v>16</v>
      </c>
      <c r="F11">
        <v>99</v>
      </c>
      <c r="G11" t="s">
        <v>12</v>
      </c>
      <c r="H11">
        <v>46.8</v>
      </c>
      <c r="K11" s="18">
        <v>37.89</v>
      </c>
      <c r="N11" s="18">
        <f>IFERROR(VLOOKUP(B11,AthListMen[],1,FALSE),0)</f>
        <v>65106</v>
      </c>
      <c r="O11" s="18">
        <f t="shared" si="0"/>
        <v>9</v>
      </c>
    </row>
    <row r="12" spans="1:15" x14ac:dyDescent="0.25">
      <c r="A12">
        <v>10</v>
      </c>
      <c r="B12">
        <v>67057</v>
      </c>
      <c r="C12">
        <v>12</v>
      </c>
      <c r="D12" t="s">
        <v>24</v>
      </c>
      <c r="E12" t="s">
        <v>25</v>
      </c>
      <c r="F12">
        <v>99</v>
      </c>
      <c r="G12" t="s">
        <v>12</v>
      </c>
      <c r="H12">
        <v>46.9</v>
      </c>
      <c r="K12" s="18">
        <v>39.51</v>
      </c>
      <c r="N12" s="18">
        <f>IFERROR(VLOOKUP(B12,AthListMen[],1,FALSE),0)</f>
        <v>67057</v>
      </c>
      <c r="O12" s="18">
        <f t="shared" si="0"/>
        <v>10</v>
      </c>
    </row>
    <row r="13" spans="1:15" x14ac:dyDescent="0.25">
      <c r="A13">
        <v>11</v>
      </c>
      <c r="B13">
        <v>65007</v>
      </c>
      <c r="C13">
        <v>34</v>
      </c>
      <c r="D13" t="s">
        <v>41</v>
      </c>
      <c r="E13" t="s">
        <v>25</v>
      </c>
      <c r="F13">
        <v>0</v>
      </c>
      <c r="G13" t="s">
        <v>12</v>
      </c>
      <c r="H13">
        <v>47.3</v>
      </c>
      <c r="K13" s="18">
        <v>45.99</v>
      </c>
      <c r="N13" s="18">
        <f>IFERROR(VLOOKUP(B13,AthListMen[],1,FALSE),0)</f>
        <v>65007</v>
      </c>
      <c r="O13" s="18">
        <f t="shared" si="0"/>
        <v>11</v>
      </c>
    </row>
    <row r="14" spans="1:15" x14ac:dyDescent="0.25">
      <c r="A14">
        <v>12</v>
      </c>
      <c r="B14">
        <v>104597</v>
      </c>
      <c r="C14">
        <v>16</v>
      </c>
      <c r="D14" t="s">
        <v>68</v>
      </c>
      <c r="E14" t="s">
        <v>16</v>
      </c>
      <c r="F14">
        <v>98</v>
      </c>
      <c r="G14" t="s">
        <v>43</v>
      </c>
      <c r="H14">
        <v>47.36</v>
      </c>
      <c r="K14" s="18">
        <v>46.96</v>
      </c>
      <c r="N14" s="18">
        <f>IFERROR(VLOOKUP(B14,AthListMen[],1,FALSE),0)</f>
        <v>0</v>
      </c>
      <c r="O14" s="18">
        <f t="shared" si="0"/>
        <v>11</v>
      </c>
    </row>
    <row r="15" spans="1:15" x14ac:dyDescent="0.25">
      <c r="A15">
        <v>13</v>
      </c>
      <c r="B15">
        <v>67569</v>
      </c>
      <c r="C15">
        <v>15</v>
      </c>
      <c r="D15" t="s">
        <v>69</v>
      </c>
      <c r="E15" t="s">
        <v>40</v>
      </c>
      <c r="F15">
        <v>99</v>
      </c>
      <c r="G15" t="s">
        <v>12</v>
      </c>
      <c r="H15">
        <v>47.63</v>
      </c>
      <c r="K15" s="18">
        <v>51.34</v>
      </c>
      <c r="N15" s="18">
        <f>IFERROR(VLOOKUP(B15,AthListMen[],1,FALSE),0)</f>
        <v>67569</v>
      </c>
      <c r="O15" s="18">
        <f t="shared" si="0"/>
        <v>12</v>
      </c>
    </row>
    <row r="16" spans="1:15" x14ac:dyDescent="0.25">
      <c r="A16">
        <v>14</v>
      </c>
      <c r="B16">
        <v>67162</v>
      </c>
      <c r="C16">
        <v>10</v>
      </c>
      <c r="D16" t="s">
        <v>92</v>
      </c>
      <c r="E16" t="s">
        <v>40</v>
      </c>
      <c r="F16">
        <v>0</v>
      </c>
      <c r="G16" t="s">
        <v>12</v>
      </c>
      <c r="H16">
        <v>47.82</v>
      </c>
      <c r="K16" s="18">
        <v>54.41</v>
      </c>
      <c r="N16" s="18">
        <f>IFERROR(VLOOKUP(B16,AthListMen[],1,FALSE),0)</f>
        <v>67162</v>
      </c>
      <c r="O16" s="18">
        <f t="shared" si="0"/>
        <v>13</v>
      </c>
    </row>
    <row r="17" spans="1:15" x14ac:dyDescent="0.25">
      <c r="A17">
        <v>15</v>
      </c>
      <c r="B17">
        <v>65931</v>
      </c>
      <c r="C17">
        <v>8</v>
      </c>
      <c r="D17" t="s">
        <v>21</v>
      </c>
      <c r="E17" t="s">
        <v>22</v>
      </c>
      <c r="F17">
        <v>99</v>
      </c>
      <c r="G17" t="s">
        <v>12</v>
      </c>
      <c r="H17">
        <v>48.15</v>
      </c>
      <c r="K17" s="18">
        <v>59.76</v>
      </c>
      <c r="N17" s="18">
        <f>IFERROR(VLOOKUP(B17,AthListMen[],1,FALSE),0)</f>
        <v>65931</v>
      </c>
      <c r="O17" s="18">
        <f t="shared" si="0"/>
        <v>14</v>
      </c>
    </row>
    <row r="18" spans="1:15" x14ac:dyDescent="0.25">
      <c r="A18">
        <v>16</v>
      </c>
      <c r="B18">
        <v>65452</v>
      </c>
      <c r="C18">
        <v>44</v>
      </c>
      <c r="D18" t="s">
        <v>78</v>
      </c>
      <c r="E18" t="s">
        <v>25</v>
      </c>
      <c r="F18">
        <v>0</v>
      </c>
      <c r="G18" t="s">
        <v>12</v>
      </c>
      <c r="H18">
        <v>48.19</v>
      </c>
      <c r="K18" s="18">
        <v>60.4</v>
      </c>
      <c r="N18" s="18">
        <f>IFERROR(VLOOKUP(B18,AthListMen[],1,FALSE),0)</f>
        <v>65452</v>
      </c>
      <c r="O18" s="18">
        <f t="shared" si="0"/>
        <v>15</v>
      </c>
    </row>
    <row r="19" spans="1:15" x14ac:dyDescent="0.25">
      <c r="A19">
        <v>17</v>
      </c>
      <c r="B19">
        <v>71926</v>
      </c>
      <c r="C19">
        <v>18</v>
      </c>
      <c r="D19" t="s">
        <v>15</v>
      </c>
      <c r="E19" t="s">
        <v>16</v>
      </c>
      <c r="F19">
        <v>99</v>
      </c>
      <c r="G19" t="s">
        <v>12</v>
      </c>
      <c r="H19">
        <v>48.83</v>
      </c>
      <c r="K19" s="18">
        <v>70.77</v>
      </c>
      <c r="N19" s="18">
        <f>IFERROR(VLOOKUP(B19,AthListMen[],1,FALSE),0)</f>
        <v>71926</v>
      </c>
      <c r="O19" s="18">
        <f t="shared" si="0"/>
        <v>16</v>
      </c>
    </row>
    <row r="20" spans="1:15" x14ac:dyDescent="0.25">
      <c r="A20">
        <v>18</v>
      </c>
      <c r="B20">
        <v>67122</v>
      </c>
      <c r="C20">
        <v>5</v>
      </c>
      <c r="D20" t="s">
        <v>39</v>
      </c>
      <c r="E20" t="s">
        <v>40</v>
      </c>
      <c r="F20">
        <v>99</v>
      </c>
      <c r="G20" t="s">
        <v>12</v>
      </c>
      <c r="H20">
        <v>49.1</v>
      </c>
      <c r="K20" s="18">
        <v>75.14</v>
      </c>
      <c r="N20" s="18">
        <f>IFERROR(VLOOKUP(B20,AthListMen[],1,FALSE),0)</f>
        <v>67122</v>
      </c>
      <c r="O20" s="18">
        <f t="shared" si="0"/>
        <v>17</v>
      </c>
    </row>
    <row r="21" spans="1:15" x14ac:dyDescent="0.25">
      <c r="A21">
        <v>19</v>
      </c>
      <c r="B21">
        <v>79048</v>
      </c>
      <c r="C21">
        <v>64</v>
      </c>
      <c r="D21" t="s">
        <v>28</v>
      </c>
      <c r="E21" t="s">
        <v>29</v>
      </c>
      <c r="F21">
        <v>0</v>
      </c>
      <c r="G21" t="s">
        <v>12</v>
      </c>
      <c r="H21">
        <v>49.52</v>
      </c>
      <c r="K21" s="18">
        <v>81.94</v>
      </c>
      <c r="N21" s="18">
        <f>IFERROR(VLOOKUP(B21,AthListMen[],1,FALSE),0)</f>
        <v>79048</v>
      </c>
      <c r="O21" s="18">
        <f t="shared" si="0"/>
        <v>18</v>
      </c>
    </row>
    <row r="22" spans="1:15" x14ac:dyDescent="0.25">
      <c r="A22">
        <v>20</v>
      </c>
      <c r="B22">
        <v>65160</v>
      </c>
      <c r="C22">
        <v>43</v>
      </c>
      <c r="D22" t="s">
        <v>20</v>
      </c>
      <c r="E22" t="s">
        <v>14</v>
      </c>
      <c r="F22">
        <v>0</v>
      </c>
      <c r="G22" t="s">
        <v>12</v>
      </c>
      <c r="H22">
        <v>49.58</v>
      </c>
      <c r="K22" s="18">
        <v>82.91</v>
      </c>
      <c r="N22" s="18">
        <f>IFERROR(VLOOKUP(B22,AthListMen[],1,FALSE),0)</f>
        <v>65160</v>
      </c>
      <c r="O22" s="18">
        <f t="shared" si="0"/>
        <v>19</v>
      </c>
    </row>
    <row r="23" spans="1:15" x14ac:dyDescent="0.25">
      <c r="A23">
        <v>21</v>
      </c>
      <c r="B23">
        <v>66978</v>
      </c>
      <c r="C23">
        <v>30</v>
      </c>
      <c r="D23" t="s">
        <v>23</v>
      </c>
      <c r="E23" t="s">
        <v>16</v>
      </c>
      <c r="F23">
        <v>99</v>
      </c>
      <c r="G23" t="s">
        <v>12</v>
      </c>
      <c r="H23">
        <v>49.68</v>
      </c>
      <c r="K23" s="18">
        <v>84.53</v>
      </c>
      <c r="N23" s="18">
        <f>IFERROR(VLOOKUP(B23,AthListMen[],1,FALSE),0)</f>
        <v>66978</v>
      </c>
      <c r="O23" s="18">
        <f t="shared" si="0"/>
        <v>20</v>
      </c>
    </row>
    <row r="24" spans="1:15" x14ac:dyDescent="0.25">
      <c r="A24">
        <v>22</v>
      </c>
      <c r="B24">
        <v>69415</v>
      </c>
      <c r="C24">
        <v>52</v>
      </c>
      <c r="D24" t="s">
        <v>77</v>
      </c>
      <c r="E24" t="s">
        <v>16</v>
      </c>
      <c r="F24">
        <v>99</v>
      </c>
      <c r="G24" t="s">
        <v>12</v>
      </c>
      <c r="H24">
        <v>49.74</v>
      </c>
      <c r="K24" s="18">
        <v>85.51</v>
      </c>
      <c r="N24" s="18">
        <f>IFERROR(VLOOKUP(B24,AthListMen[],1,FALSE),0)</f>
        <v>69415</v>
      </c>
      <c r="O24" s="18">
        <f t="shared" si="0"/>
        <v>21</v>
      </c>
    </row>
    <row r="25" spans="1:15" x14ac:dyDescent="0.25">
      <c r="A25">
        <v>23</v>
      </c>
      <c r="B25">
        <v>65835</v>
      </c>
      <c r="C25">
        <v>20</v>
      </c>
      <c r="D25" t="s">
        <v>34</v>
      </c>
      <c r="E25" t="s">
        <v>27</v>
      </c>
      <c r="F25">
        <v>0</v>
      </c>
      <c r="G25" t="s">
        <v>12</v>
      </c>
      <c r="H25">
        <v>49.89</v>
      </c>
      <c r="K25" s="18">
        <v>87.94</v>
      </c>
      <c r="N25" s="18">
        <f>IFERROR(VLOOKUP(B25,AthListMen[],1,FALSE),0)</f>
        <v>65835</v>
      </c>
      <c r="O25" s="18">
        <f t="shared" si="0"/>
        <v>22</v>
      </c>
    </row>
    <row r="26" spans="1:15" x14ac:dyDescent="0.25">
      <c r="A26">
        <v>24</v>
      </c>
      <c r="B26">
        <v>65074</v>
      </c>
      <c r="C26">
        <v>24</v>
      </c>
      <c r="D26" t="s">
        <v>83</v>
      </c>
      <c r="E26" t="s">
        <v>84</v>
      </c>
      <c r="F26">
        <v>99</v>
      </c>
      <c r="G26" t="s">
        <v>12</v>
      </c>
      <c r="H26">
        <v>50.22</v>
      </c>
      <c r="K26" s="18">
        <v>93.28</v>
      </c>
      <c r="N26" s="18">
        <f>IFERROR(VLOOKUP(B26,AthListMen[],1,FALSE),0)</f>
        <v>65074</v>
      </c>
      <c r="O26" s="18">
        <f t="shared" si="0"/>
        <v>23</v>
      </c>
    </row>
    <row r="27" spans="1:15" x14ac:dyDescent="0.25">
      <c r="A27">
        <v>25</v>
      </c>
      <c r="B27">
        <v>65024</v>
      </c>
      <c r="C27">
        <v>61</v>
      </c>
      <c r="D27" t="s">
        <v>32</v>
      </c>
      <c r="E27" t="s">
        <v>33</v>
      </c>
      <c r="F27">
        <v>0</v>
      </c>
      <c r="G27" t="s">
        <v>12</v>
      </c>
      <c r="H27">
        <v>50.5</v>
      </c>
      <c r="K27" s="18">
        <v>97.81</v>
      </c>
      <c r="N27" s="18">
        <f>IFERROR(VLOOKUP(B27,AthListMen[],1,FALSE),0)</f>
        <v>65024</v>
      </c>
      <c r="O27" s="18">
        <f t="shared" si="0"/>
        <v>24</v>
      </c>
    </row>
    <row r="28" spans="1:15" x14ac:dyDescent="0.25">
      <c r="A28">
        <v>26</v>
      </c>
      <c r="B28">
        <v>65257</v>
      </c>
      <c r="C28">
        <v>57</v>
      </c>
      <c r="D28" t="s">
        <v>35</v>
      </c>
      <c r="E28" t="s">
        <v>14</v>
      </c>
      <c r="F28">
        <v>0</v>
      </c>
      <c r="G28" t="s">
        <v>12</v>
      </c>
      <c r="H28">
        <v>51.04</v>
      </c>
      <c r="K28" s="18">
        <v>106.56</v>
      </c>
      <c r="N28" s="18">
        <f>IFERROR(VLOOKUP(B28,AthListMen[],1,FALSE),0)</f>
        <v>65257</v>
      </c>
      <c r="O28" s="18">
        <f t="shared" si="0"/>
        <v>25</v>
      </c>
    </row>
    <row r="29" spans="1:15" x14ac:dyDescent="0.25">
      <c r="A29">
        <v>27</v>
      </c>
      <c r="B29">
        <v>65590</v>
      </c>
      <c r="C29">
        <v>49</v>
      </c>
      <c r="D29" t="s">
        <v>47</v>
      </c>
      <c r="E29" t="s">
        <v>25</v>
      </c>
      <c r="F29">
        <v>0</v>
      </c>
      <c r="G29" t="s">
        <v>12</v>
      </c>
      <c r="H29">
        <v>51.05</v>
      </c>
      <c r="K29" s="18">
        <v>106.72</v>
      </c>
      <c r="N29" s="18">
        <f>IFERROR(VLOOKUP(B29,AthListMen[],1,FALSE),0)</f>
        <v>65590</v>
      </c>
      <c r="O29" s="18">
        <f t="shared" si="0"/>
        <v>26</v>
      </c>
    </row>
    <row r="30" spans="1:15" x14ac:dyDescent="0.25">
      <c r="A30">
        <v>28</v>
      </c>
      <c r="B30">
        <v>69631</v>
      </c>
      <c r="C30">
        <v>22</v>
      </c>
      <c r="D30" t="s">
        <v>48</v>
      </c>
      <c r="E30" t="s">
        <v>49</v>
      </c>
      <c r="F30">
        <v>99</v>
      </c>
      <c r="G30" t="s">
        <v>12</v>
      </c>
      <c r="H30">
        <v>51.12</v>
      </c>
      <c r="K30" s="18">
        <v>107.85</v>
      </c>
      <c r="N30" s="18">
        <f>IFERROR(VLOOKUP(B30,AthListMen[],1,FALSE),0)</f>
        <v>0</v>
      </c>
      <c r="O30" s="18">
        <f t="shared" si="0"/>
        <v>26</v>
      </c>
    </row>
    <row r="31" spans="1:15" x14ac:dyDescent="0.25">
      <c r="A31">
        <v>29</v>
      </c>
      <c r="B31">
        <v>69411</v>
      </c>
      <c r="C31">
        <v>58</v>
      </c>
      <c r="D31" t="s">
        <v>38</v>
      </c>
      <c r="E31" t="s">
        <v>14</v>
      </c>
      <c r="F31">
        <v>0</v>
      </c>
      <c r="G31" t="s">
        <v>12</v>
      </c>
      <c r="H31">
        <v>51.22</v>
      </c>
      <c r="K31" s="18">
        <v>109.47</v>
      </c>
      <c r="N31" s="18">
        <f>IFERROR(VLOOKUP(B31,AthListMen[],1,FALSE),0)</f>
        <v>69411</v>
      </c>
      <c r="O31" s="18">
        <f t="shared" si="0"/>
        <v>27</v>
      </c>
    </row>
    <row r="32" spans="1:15" x14ac:dyDescent="0.25">
      <c r="A32">
        <v>30</v>
      </c>
      <c r="B32">
        <v>65404</v>
      </c>
      <c r="C32">
        <v>56</v>
      </c>
      <c r="D32" t="s">
        <v>82</v>
      </c>
      <c r="E32" t="s">
        <v>33</v>
      </c>
      <c r="F32">
        <v>0</v>
      </c>
      <c r="G32" t="s">
        <v>12</v>
      </c>
      <c r="H32">
        <v>51.24</v>
      </c>
      <c r="K32" s="18">
        <v>109.8</v>
      </c>
      <c r="N32" s="18">
        <f>IFERROR(VLOOKUP(B32,AthListMen[],1,FALSE),0)</f>
        <v>65404</v>
      </c>
      <c r="O32" s="18">
        <f t="shared" si="0"/>
        <v>28</v>
      </c>
    </row>
    <row r="33" spans="1:15" x14ac:dyDescent="0.25">
      <c r="A33">
        <v>31</v>
      </c>
      <c r="B33">
        <v>67020</v>
      </c>
      <c r="C33">
        <v>31</v>
      </c>
      <c r="D33" t="s">
        <v>75</v>
      </c>
      <c r="E33" t="s">
        <v>76</v>
      </c>
      <c r="F33">
        <v>0</v>
      </c>
      <c r="G33" t="s">
        <v>12</v>
      </c>
      <c r="H33">
        <v>51.3</v>
      </c>
      <c r="K33" s="18">
        <v>110.77</v>
      </c>
      <c r="N33" s="18">
        <f>IFERROR(VLOOKUP(B33,AthListMen[],1,FALSE),0)</f>
        <v>67020</v>
      </c>
      <c r="O33" s="18">
        <f t="shared" si="0"/>
        <v>29</v>
      </c>
    </row>
    <row r="34" spans="1:15" x14ac:dyDescent="0.25">
      <c r="A34">
        <v>32</v>
      </c>
      <c r="B34">
        <v>66152</v>
      </c>
      <c r="C34">
        <v>25</v>
      </c>
      <c r="D34" t="s">
        <v>51</v>
      </c>
      <c r="E34" t="s">
        <v>49</v>
      </c>
      <c r="F34">
        <v>99</v>
      </c>
      <c r="G34" t="s">
        <v>12</v>
      </c>
      <c r="H34">
        <v>51.39</v>
      </c>
      <c r="K34" s="18">
        <v>112.23</v>
      </c>
      <c r="N34" s="18">
        <f>IFERROR(VLOOKUP(B34,AthListMen[],1,FALSE),0)</f>
        <v>0</v>
      </c>
      <c r="O34" s="18">
        <f t="shared" si="0"/>
        <v>29</v>
      </c>
    </row>
    <row r="35" spans="1:15" x14ac:dyDescent="0.25">
      <c r="A35">
        <v>33</v>
      </c>
      <c r="B35">
        <v>66149</v>
      </c>
      <c r="C35">
        <v>21</v>
      </c>
      <c r="D35" t="s">
        <v>72</v>
      </c>
      <c r="E35" t="s">
        <v>49</v>
      </c>
      <c r="F35">
        <v>0</v>
      </c>
      <c r="G35" t="s">
        <v>12</v>
      </c>
      <c r="H35">
        <v>52.13</v>
      </c>
      <c r="K35" s="18">
        <v>124.21</v>
      </c>
      <c r="N35" s="18">
        <f>IFERROR(VLOOKUP(B35,AthListMen[],1,FALSE),0)</f>
        <v>0</v>
      </c>
      <c r="O35" s="18">
        <f t="shared" si="0"/>
        <v>29</v>
      </c>
    </row>
    <row r="36" spans="1:15" x14ac:dyDescent="0.25">
      <c r="A36">
        <v>34</v>
      </c>
      <c r="B36">
        <v>65277</v>
      </c>
      <c r="C36">
        <v>35</v>
      </c>
      <c r="D36" t="s">
        <v>93</v>
      </c>
      <c r="E36" t="s">
        <v>14</v>
      </c>
      <c r="F36">
        <v>99</v>
      </c>
      <c r="G36" t="s">
        <v>12</v>
      </c>
      <c r="H36">
        <v>52.53</v>
      </c>
      <c r="K36" s="18">
        <v>130.69</v>
      </c>
      <c r="N36" s="18">
        <f>IFERROR(VLOOKUP(B36,AthListMen[],1,FALSE),0)</f>
        <v>65277</v>
      </c>
      <c r="O36" s="18">
        <f t="shared" si="0"/>
        <v>30</v>
      </c>
    </row>
    <row r="37" spans="1:15" x14ac:dyDescent="0.25">
      <c r="A37">
        <v>35</v>
      </c>
      <c r="B37">
        <v>104588</v>
      </c>
      <c r="C37">
        <v>29</v>
      </c>
      <c r="D37" t="s">
        <v>42</v>
      </c>
      <c r="E37" t="s">
        <v>40</v>
      </c>
      <c r="F37">
        <v>98</v>
      </c>
      <c r="G37" t="s">
        <v>43</v>
      </c>
      <c r="H37">
        <v>53.02</v>
      </c>
      <c r="K37" s="18">
        <v>138.62</v>
      </c>
      <c r="N37" s="18">
        <f>IFERROR(VLOOKUP(B37,AthListMen[],1,FALSE),0)</f>
        <v>0</v>
      </c>
      <c r="O37" s="18">
        <f t="shared" si="0"/>
        <v>30</v>
      </c>
    </row>
    <row r="38" spans="1:15" x14ac:dyDescent="0.25">
      <c r="A38">
        <v>36</v>
      </c>
      <c r="B38">
        <v>65183</v>
      </c>
      <c r="C38">
        <v>47</v>
      </c>
      <c r="D38" t="s">
        <v>46</v>
      </c>
      <c r="E38" t="s">
        <v>33</v>
      </c>
      <c r="F38">
        <v>99</v>
      </c>
      <c r="G38" t="s">
        <v>12</v>
      </c>
      <c r="H38">
        <v>53.4</v>
      </c>
      <c r="K38" s="18">
        <v>144.78</v>
      </c>
      <c r="N38" s="18">
        <f>IFERROR(VLOOKUP(B38,AthListMen[],1,FALSE),0)</f>
        <v>65183</v>
      </c>
      <c r="O38" s="18">
        <f t="shared" si="0"/>
        <v>31</v>
      </c>
    </row>
    <row r="39" spans="1:15" x14ac:dyDescent="0.25">
      <c r="A39">
        <v>37</v>
      </c>
      <c r="B39">
        <v>66203</v>
      </c>
      <c r="C39">
        <v>37</v>
      </c>
      <c r="D39" t="s">
        <v>61</v>
      </c>
      <c r="E39" t="s">
        <v>49</v>
      </c>
      <c r="F39">
        <v>0</v>
      </c>
      <c r="G39" t="s">
        <v>12</v>
      </c>
      <c r="H39">
        <v>53.52</v>
      </c>
      <c r="K39" s="18">
        <v>146.72</v>
      </c>
      <c r="N39" s="18">
        <f>IFERROR(VLOOKUP(B39,AthListMen[],1,FALSE),0)</f>
        <v>0</v>
      </c>
      <c r="O39" s="18">
        <f t="shared" si="0"/>
        <v>31</v>
      </c>
    </row>
    <row r="40" spans="1:15" x14ac:dyDescent="0.25">
      <c r="A40">
        <v>38</v>
      </c>
      <c r="B40">
        <v>84402</v>
      </c>
      <c r="C40">
        <v>67</v>
      </c>
      <c r="D40" t="s">
        <v>85</v>
      </c>
      <c r="E40" t="s">
        <v>29</v>
      </c>
      <c r="F40">
        <v>99</v>
      </c>
      <c r="G40" t="s">
        <v>12</v>
      </c>
      <c r="H40">
        <v>53.73</v>
      </c>
      <c r="K40" s="18">
        <v>150.12</v>
      </c>
      <c r="N40" s="18">
        <f>IFERROR(VLOOKUP(B40,AthListMen[],1,FALSE),0)</f>
        <v>84402</v>
      </c>
      <c r="O40" s="18">
        <f t="shared" si="0"/>
        <v>32</v>
      </c>
    </row>
    <row r="41" spans="1:15" x14ac:dyDescent="0.25">
      <c r="A41">
        <v>39</v>
      </c>
      <c r="B41">
        <v>67206</v>
      </c>
      <c r="C41">
        <v>39</v>
      </c>
      <c r="D41" t="s">
        <v>54</v>
      </c>
      <c r="E41" t="s">
        <v>40</v>
      </c>
      <c r="F41">
        <v>99</v>
      </c>
      <c r="G41" t="s">
        <v>12</v>
      </c>
      <c r="H41">
        <v>53.87</v>
      </c>
      <c r="K41" s="18">
        <v>152.38999999999999</v>
      </c>
      <c r="N41" s="18">
        <f>IFERROR(VLOOKUP(B41,AthListMen[],1,FALSE),0)</f>
        <v>67206</v>
      </c>
      <c r="O41" s="18">
        <f t="shared" si="0"/>
        <v>33</v>
      </c>
    </row>
    <row r="42" spans="1:15" x14ac:dyDescent="0.25">
      <c r="A42">
        <v>40</v>
      </c>
      <c r="B42">
        <v>67399</v>
      </c>
      <c r="C42">
        <v>26</v>
      </c>
      <c r="D42" t="s">
        <v>50</v>
      </c>
      <c r="E42" t="s">
        <v>22</v>
      </c>
      <c r="F42">
        <v>0</v>
      </c>
      <c r="G42" t="s">
        <v>12</v>
      </c>
      <c r="H42">
        <v>54.31</v>
      </c>
      <c r="K42" s="18">
        <v>159.51</v>
      </c>
      <c r="N42" s="18">
        <f>IFERROR(VLOOKUP(B42,AthListMen[],1,FALSE),0)</f>
        <v>67399</v>
      </c>
      <c r="O42" s="18">
        <f t="shared" si="0"/>
        <v>34</v>
      </c>
    </row>
    <row r="43" spans="1:15" x14ac:dyDescent="0.25">
      <c r="A43">
        <v>41</v>
      </c>
      <c r="B43">
        <v>73801</v>
      </c>
      <c r="C43">
        <v>54</v>
      </c>
      <c r="D43" t="s">
        <v>55</v>
      </c>
      <c r="E43" t="s">
        <v>14</v>
      </c>
      <c r="F43">
        <v>0</v>
      </c>
      <c r="G43" t="s">
        <v>12</v>
      </c>
      <c r="H43">
        <v>54.79</v>
      </c>
      <c r="K43" s="18">
        <v>167.29</v>
      </c>
      <c r="N43" s="18">
        <f>IFERROR(VLOOKUP(B43,AthListMen[],1,FALSE),0)</f>
        <v>73801</v>
      </c>
      <c r="O43" s="18">
        <f t="shared" si="0"/>
        <v>35</v>
      </c>
    </row>
    <row r="44" spans="1:15" x14ac:dyDescent="0.25">
      <c r="A44">
        <v>42</v>
      </c>
      <c r="B44">
        <v>67117</v>
      </c>
      <c r="C44">
        <v>53</v>
      </c>
      <c r="D44" t="s">
        <v>44</v>
      </c>
      <c r="E44" t="s">
        <v>16</v>
      </c>
      <c r="F44">
        <v>0</v>
      </c>
      <c r="G44" t="s">
        <v>12</v>
      </c>
      <c r="H44">
        <v>54.97</v>
      </c>
      <c r="K44" s="18">
        <v>170.2</v>
      </c>
      <c r="N44" s="18">
        <f>IFERROR(VLOOKUP(B44,AthListMen[],1,FALSE),0)</f>
        <v>67117</v>
      </c>
      <c r="O44" s="18">
        <f t="shared" si="0"/>
        <v>36</v>
      </c>
    </row>
    <row r="45" spans="1:15" x14ac:dyDescent="0.25">
      <c r="A45">
        <v>43</v>
      </c>
      <c r="B45">
        <v>65249</v>
      </c>
      <c r="C45">
        <v>40</v>
      </c>
      <c r="D45" t="s">
        <v>52</v>
      </c>
      <c r="E45" t="s">
        <v>16</v>
      </c>
      <c r="F45">
        <v>99</v>
      </c>
      <c r="G45" t="s">
        <v>12</v>
      </c>
      <c r="H45">
        <v>55.08</v>
      </c>
      <c r="K45" s="18">
        <v>171.98</v>
      </c>
      <c r="N45" s="18">
        <f>IFERROR(VLOOKUP(B45,AthListMen[],1,FALSE),0)</f>
        <v>65249</v>
      </c>
      <c r="O45" s="18">
        <f t="shared" si="0"/>
        <v>37</v>
      </c>
    </row>
    <row r="46" spans="1:15" x14ac:dyDescent="0.25">
      <c r="A46">
        <v>44</v>
      </c>
      <c r="B46">
        <v>70162</v>
      </c>
      <c r="C46">
        <v>33</v>
      </c>
      <c r="D46" t="s">
        <v>53</v>
      </c>
      <c r="E46" t="s">
        <v>27</v>
      </c>
      <c r="F46">
        <v>99</v>
      </c>
      <c r="G46" t="s">
        <v>12</v>
      </c>
      <c r="H46">
        <v>55.25</v>
      </c>
      <c r="K46" s="18">
        <v>174.74</v>
      </c>
      <c r="N46" s="18">
        <f>IFERROR(VLOOKUP(B46,AthListMen[],1,FALSE),0)</f>
        <v>70162</v>
      </c>
      <c r="O46" s="18">
        <f t="shared" si="0"/>
        <v>38</v>
      </c>
    </row>
    <row r="47" spans="1:15" x14ac:dyDescent="0.25">
      <c r="A47">
        <v>45</v>
      </c>
      <c r="B47">
        <v>85275</v>
      </c>
      <c r="C47">
        <v>48</v>
      </c>
      <c r="D47" t="s">
        <v>62</v>
      </c>
      <c r="E47" t="s">
        <v>40</v>
      </c>
      <c r="F47">
        <v>0</v>
      </c>
      <c r="G47" t="s">
        <v>12</v>
      </c>
      <c r="H47">
        <v>55.61</v>
      </c>
      <c r="K47" s="18">
        <v>180.57</v>
      </c>
      <c r="N47" s="18">
        <f>IFERROR(VLOOKUP(B47,AthListMen[],1,FALSE),0)</f>
        <v>85275</v>
      </c>
      <c r="O47" s="18">
        <f t="shared" si="0"/>
        <v>39</v>
      </c>
    </row>
    <row r="48" spans="1:15" x14ac:dyDescent="0.25">
      <c r="A48">
        <v>46</v>
      </c>
      <c r="B48">
        <v>71423</v>
      </c>
      <c r="C48">
        <v>27</v>
      </c>
      <c r="D48" t="s">
        <v>64</v>
      </c>
      <c r="E48" t="s">
        <v>49</v>
      </c>
      <c r="F48">
        <v>98</v>
      </c>
      <c r="G48" t="s">
        <v>43</v>
      </c>
      <c r="H48">
        <v>56.96</v>
      </c>
      <c r="K48" s="18">
        <v>202.43</v>
      </c>
      <c r="N48" s="18">
        <f>IFERROR(VLOOKUP(B48,AthListMen[],1,FALSE),0)</f>
        <v>0</v>
      </c>
      <c r="O48" s="18">
        <f t="shared" si="0"/>
        <v>39</v>
      </c>
    </row>
    <row r="49" spans="1:15" x14ac:dyDescent="0.25">
      <c r="A49">
        <v>47</v>
      </c>
      <c r="B49">
        <v>65110</v>
      </c>
      <c r="C49">
        <v>60</v>
      </c>
      <c r="D49" t="s">
        <v>56</v>
      </c>
      <c r="E49" t="s">
        <v>33</v>
      </c>
      <c r="F49">
        <v>0</v>
      </c>
      <c r="G49" t="s">
        <v>12</v>
      </c>
      <c r="H49">
        <v>57.1</v>
      </c>
      <c r="K49" s="18">
        <v>204.7</v>
      </c>
      <c r="N49" s="18">
        <f>IFERROR(VLOOKUP(B49,AthListMen[],1,FALSE),0)</f>
        <v>65110</v>
      </c>
      <c r="O49" s="18">
        <f t="shared" si="0"/>
        <v>40</v>
      </c>
    </row>
    <row r="50" spans="1:15" x14ac:dyDescent="0.25">
      <c r="A50">
        <v>48</v>
      </c>
      <c r="B50">
        <v>65901</v>
      </c>
      <c r="C50">
        <v>36</v>
      </c>
      <c r="D50" t="s">
        <v>57</v>
      </c>
      <c r="E50" t="s">
        <v>27</v>
      </c>
      <c r="F50">
        <v>0</v>
      </c>
      <c r="G50" t="s">
        <v>12</v>
      </c>
      <c r="H50">
        <v>57.22</v>
      </c>
      <c r="K50" s="18">
        <v>206.64</v>
      </c>
      <c r="N50" s="18">
        <f>IFERROR(VLOOKUP(B50,AthListMen[],1,FALSE),0)</f>
        <v>65901</v>
      </c>
      <c r="O50" s="18">
        <f t="shared" si="0"/>
        <v>41</v>
      </c>
    </row>
    <row r="51" spans="1:15" x14ac:dyDescent="0.25">
      <c r="A51">
        <v>49</v>
      </c>
      <c r="B51">
        <v>65248</v>
      </c>
      <c r="C51">
        <v>55</v>
      </c>
      <c r="D51" t="s">
        <v>59</v>
      </c>
      <c r="E51" t="s">
        <v>33</v>
      </c>
      <c r="F51">
        <v>0</v>
      </c>
      <c r="G51" t="s">
        <v>12</v>
      </c>
      <c r="H51">
        <v>57.3</v>
      </c>
      <c r="K51" s="18">
        <v>207.94</v>
      </c>
      <c r="N51" s="18">
        <f>IFERROR(VLOOKUP(B51,AthListMen[],1,FALSE),0)</f>
        <v>65248</v>
      </c>
      <c r="O51" s="18">
        <f t="shared" si="0"/>
        <v>42</v>
      </c>
    </row>
    <row r="52" spans="1:15" x14ac:dyDescent="0.25">
      <c r="A52">
        <v>50</v>
      </c>
      <c r="B52">
        <v>65993</v>
      </c>
      <c r="C52">
        <v>46</v>
      </c>
      <c r="D52" t="s">
        <v>63</v>
      </c>
      <c r="E52" t="s">
        <v>22</v>
      </c>
      <c r="F52">
        <v>0</v>
      </c>
      <c r="G52" t="s">
        <v>12</v>
      </c>
      <c r="H52">
        <v>57.48</v>
      </c>
      <c r="K52" s="18">
        <v>210.85</v>
      </c>
      <c r="N52" s="18">
        <f>IFERROR(VLOOKUP(B52,AthListMen[],1,FALSE),0)</f>
        <v>65993</v>
      </c>
      <c r="O52" s="18">
        <f t="shared" si="0"/>
        <v>43</v>
      </c>
    </row>
    <row r="53" spans="1:15" x14ac:dyDescent="0.25">
      <c r="A53">
        <v>51</v>
      </c>
      <c r="B53">
        <v>72569</v>
      </c>
      <c r="C53">
        <v>32</v>
      </c>
      <c r="D53" t="s">
        <v>45</v>
      </c>
      <c r="E53" t="s">
        <v>27</v>
      </c>
      <c r="F53">
        <v>99</v>
      </c>
      <c r="G53" t="s">
        <v>12</v>
      </c>
      <c r="H53">
        <v>57.79</v>
      </c>
      <c r="K53" s="18">
        <v>215.87</v>
      </c>
      <c r="N53" s="18">
        <f>IFERROR(VLOOKUP(B53,AthListMen[],1,FALSE),0)</f>
        <v>72569</v>
      </c>
      <c r="O53" s="18">
        <f t="shared" si="0"/>
        <v>44</v>
      </c>
    </row>
    <row r="54" spans="1:15" x14ac:dyDescent="0.25">
      <c r="A54">
        <v>52</v>
      </c>
      <c r="B54">
        <v>77071</v>
      </c>
      <c r="C54">
        <v>41</v>
      </c>
      <c r="D54" t="s">
        <v>80</v>
      </c>
      <c r="E54" t="s">
        <v>81</v>
      </c>
      <c r="F54">
        <v>99</v>
      </c>
      <c r="G54" t="s">
        <v>12</v>
      </c>
      <c r="H54">
        <v>58.07</v>
      </c>
      <c r="K54" s="18">
        <v>220.4</v>
      </c>
      <c r="N54" s="18">
        <f>IFERROR(VLOOKUP(B54,AthListMen[],1,FALSE),0)</f>
        <v>0</v>
      </c>
      <c r="O54" s="18">
        <f t="shared" si="0"/>
        <v>44</v>
      </c>
    </row>
    <row r="55" spans="1:15" x14ac:dyDescent="0.25">
      <c r="A55">
        <v>53</v>
      </c>
      <c r="B55">
        <v>67575</v>
      </c>
      <c r="C55">
        <v>59</v>
      </c>
      <c r="D55" t="s">
        <v>60</v>
      </c>
      <c r="E55" t="s">
        <v>25</v>
      </c>
      <c r="F55">
        <v>0</v>
      </c>
      <c r="G55" t="s">
        <v>12</v>
      </c>
      <c r="H55">
        <v>58.08</v>
      </c>
      <c r="K55" s="18">
        <v>220.57</v>
      </c>
      <c r="N55" s="18">
        <f>IFERROR(VLOOKUP(B55,AthListMen[],1,FALSE),0)</f>
        <v>67575</v>
      </c>
      <c r="O55" s="18">
        <f t="shared" si="0"/>
        <v>45</v>
      </c>
    </row>
    <row r="56" spans="1:15" x14ac:dyDescent="0.25">
      <c r="A56">
        <v>54</v>
      </c>
      <c r="B56">
        <v>66913</v>
      </c>
      <c r="C56">
        <v>38</v>
      </c>
      <c r="D56" t="s">
        <v>58</v>
      </c>
      <c r="E56" t="s">
        <v>33</v>
      </c>
      <c r="F56">
        <v>99</v>
      </c>
      <c r="G56" t="s">
        <v>12</v>
      </c>
      <c r="H56">
        <v>58.11</v>
      </c>
      <c r="K56" s="18">
        <v>221.05</v>
      </c>
      <c r="N56" s="18">
        <f>IFERROR(VLOOKUP(B56,AthListMen[],1,FALSE),0)</f>
        <v>66913</v>
      </c>
      <c r="O56" s="18">
        <f t="shared" si="0"/>
        <v>46</v>
      </c>
    </row>
    <row r="57" spans="1:15" x14ac:dyDescent="0.25">
      <c r="A57">
        <v>55</v>
      </c>
      <c r="B57">
        <v>71348</v>
      </c>
      <c r="C57">
        <v>51</v>
      </c>
      <c r="D57" t="s">
        <v>74</v>
      </c>
      <c r="E57" t="s">
        <v>29</v>
      </c>
      <c r="F57">
        <v>99</v>
      </c>
      <c r="G57" t="s">
        <v>12</v>
      </c>
      <c r="H57">
        <v>58.83</v>
      </c>
      <c r="K57" s="18">
        <v>232.71</v>
      </c>
      <c r="N57" s="18">
        <f>IFERROR(VLOOKUP(B57,AthListMen[],1,FALSE),0)</f>
        <v>71348</v>
      </c>
      <c r="O57" s="18">
        <f t="shared" si="0"/>
        <v>47</v>
      </c>
    </row>
    <row r="58" spans="1:15" x14ac:dyDescent="0.25">
      <c r="A58">
        <v>56</v>
      </c>
      <c r="B58">
        <v>65052</v>
      </c>
      <c r="C58">
        <v>28</v>
      </c>
      <c r="D58" t="s">
        <v>79</v>
      </c>
      <c r="E58" t="s">
        <v>25</v>
      </c>
      <c r="F58">
        <v>99</v>
      </c>
      <c r="G58" t="s">
        <v>12</v>
      </c>
      <c r="H58" s="1">
        <v>7.6875000000000001E-4</v>
      </c>
      <c r="J58" s="1"/>
      <c r="K58" s="18">
        <v>355.63</v>
      </c>
      <c r="N58" s="18">
        <f>IFERROR(VLOOKUP(B58,AthListMen[],1,FALSE),0)</f>
        <v>65052</v>
      </c>
      <c r="O58" s="18">
        <f t="shared" si="0"/>
        <v>48</v>
      </c>
    </row>
    <row r="59" spans="1:15" x14ac:dyDescent="0.25">
      <c r="A59">
        <v>999</v>
      </c>
      <c r="B59">
        <v>65010</v>
      </c>
      <c r="C59">
        <v>1</v>
      </c>
      <c r="D59" t="s">
        <v>17</v>
      </c>
      <c r="E59" t="s">
        <v>14</v>
      </c>
      <c r="F59">
        <v>99</v>
      </c>
      <c r="G59" t="s">
        <v>12</v>
      </c>
      <c r="H59" t="s">
        <v>67</v>
      </c>
      <c r="K59" s="18">
        <v>0</v>
      </c>
      <c r="N59" s="18">
        <f>IFERROR(VLOOKUP(B59,AthListMen[],1,FALSE),0)</f>
        <v>65010</v>
      </c>
      <c r="O59" s="18">
        <f t="shared" si="0"/>
        <v>0</v>
      </c>
    </row>
    <row r="60" spans="1:15" x14ac:dyDescent="0.25">
      <c r="A60">
        <v>999</v>
      </c>
      <c r="B60">
        <v>66130</v>
      </c>
      <c r="C60">
        <v>17</v>
      </c>
      <c r="D60" t="s">
        <v>96</v>
      </c>
      <c r="E60" t="s">
        <v>49</v>
      </c>
      <c r="F60">
        <v>98</v>
      </c>
      <c r="G60" t="s">
        <v>43</v>
      </c>
      <c r="H60" t="s">
        <v>67</v>
      </c>
      <c r="K60" s="18">
        <v>0</v>
      </c>
      <c r="N60" s="18">
        <f>IFERROR(VLOOKUP(B60,AthListMen[],1,FALSE),0)</f>
        <v>0</v>
      </c>
      <c r="O60" s="18">
        <f t="shared" si="0"/>
        <v>0</v>
      </c>
    </row>
    <row r="61" spans="1:15" x14ac:dyDescent="0.25">
      <c r="A61">
        <v>999</v>
      </c>
      <c r="B61">
        <v>74214</v>
      </c>
      <c r="C61">
        <v>42</v>
      </c>
      <c r="D61" t="s">
        <v>98</v>
      </c>
      <c r="E61" t="s">
        <v>49</v>
      </c>
      <c r="F61">
        <v>0</v>
      </c>
      <c r="G61" t="s">
        <v>12</v>
      </c>
      <c r="H61" t="s">
        <v>67</v>
      </c>
      <c r="K61" s="18">
        <v>0</v>
      </c>
      <c r="N61" s="18">
        <f>IFERROR(VLOOKUP(B61,AthListMen[],1,FALSE),0)</f>
        <v>0</v>
      </c>
      <c r="O61" s="18">
        <f t="shared" si="0"/>
        <v>0</v>
      </c>
    </row>
    <row r="62" spans="1:15" x14ac:dyDescent="0.25">
      <c r="A62">
        <v>999</v>
      </c>
      <c r="B62">
        <v>65339</v>
      </c>
      <c r="C62">
        <v>50</v>
      </c>
      <c r="D62" t="s">
        <v>13</v>
      </c>
      <c r="E62" t="s">
        <v>14</v>
      </c>
      <c r="F62">
        <v>0</v>
      </c>
      <c r="G62" t="s">
        <v>12</v>
      </c>
      <c r="H62" t="s">
        <v>67</v>
      </c>
      <c r="K62" s="18">
        <v>0</v>
      </c>
      <c r="N62" s="18">
        <f>IFERROR(VLOOKUP(B62,AthListMen[],1,FALSE),0)</f>
        <v>65339</v>
      </c>
      <c r="O62" s="18">
        <f t="shared" si="0"/>
        <v>0</v>
      </c>
    </row>
    <row r="63" spans="1:15" x14ac:dyDescent="0.25">
      <c r="A63">
        <v>999</v>
      </c>
      <c r="B63">
        <v>65861</v>
      </c>
      <c r="C63">
        <v>63</v>
      </c>
      <c r="D63" t="s">
        <v>95</v>
      </c>
      <c r="E63" t="s">
        <v>22</v>
      </c>
      <c r="F63">
        <v>99</v>
      </c>
      <c r="G63" t="s">
        <v>12</v>
      </c>
      <c r="H63" t="s">
        <v>67</v>
      </c>
      <c r="K63" s="18">
        <v>0</v>
      </c>
      <c r="N63" s="18">
        <f>IFERROR(VLOOKUP(B63,AthListMen[],1,FALSE),0)</f>
        <v>65861</v>
      </c>
      <c r="O63" s="18">
        <f t="shared" si="0"/>
        <v>0</v>
      </c>
    </row>
    <row r="64" spans="1:15" x14ac:dyDescent="0.25">
      <c r="A64">
        <v>999</v>
      </c>
      <c r="B64">
        <v>81590</v>
      </c>
      <c r="C64">
        <v>66</v>
      </c>
      <c r="D64" t="s">
        <v>94</v>
      </c>
      <c r="E64" t="s">
        <v>29</v>
      </c>
      <c r="F64">
        <v>0</v>
      </c>
      <c r="G64" t="s">
        <v>12</v>
      </c>
      <c r="H64" t="s">
        <v>67</v>
      </c>
      <c r="K64" s="18">
        <v>0</v>
      </c>
      <c r="N64" s="18">
        <f>IFERROR(VLOOKUP(B64,AthListMen[],1,FALSE),0)</f>
        <v>81590</v>
      </c>
      <c r="O64" s="18">
        <f t="shared" si="0"/>
        <v>0</v>
      </c>
    </row>
    <row r="65" spans="1:15" x14ac:dyDescent="0.25">
      <c r="A65">
        <v>999</v>
      </c>
      <c r="B65">
        <v>73748</v>
      </c>
      <c r="C65">
        <v>65</v>
      </c>
      <c r="D65" t="s">
        <v>88</v>
      </c>
      <c r="E65" t="s">
        <v>89</v>
      </c>
      <c r="F65">
        <v>99</v>
      </c>
      <c r="G65" t="s">
        <v>12</v>
      </c>
      <c r="H65" t="s">
        <v>67</v>
      </c>
      <c r="K65" s="18">
        <v>0</v>
      </c>
      <c r="N65" s="18">
        <f>IFERROR(VLOOKUP(B65,AthListMen[],1,FALSE),0)</f>
        <v>73748</v>
      </c>
      <c r="O65" s="18">
        <f t="shared" si="0"/>
        <v>0</v>
      </c>
    </row>
    <row r="66" spans="1:15" x14ac:dyDescent="0.25">
      <c r="A66">
        <v>999</v>
      </c>
      <c r="B66">
        <v>65187</v>
      </c>
      <c r="C66">
        <v>6</v>
      </c>
      <c r="D66" t="s">
        <v>70</v>
      </c>
      <c r="E66" t="s">
        <v>25</v>
      </c>
      <c r="F66">
        <v>99</v>
      </c>
      <c r="G66" t="s">
        <v>12</v>
      </c>
      <c r="H66" t="s">
        <v>66</v>
      </c>
      <c r="K66" s="18">
        <v>0</v>
      </c>
      <c r="N66" s="18">
        <f>IFERROR(VLOOKUP(B66,AthListMen[],1,FALSE),0)</f>
        <v>65187</v>
      </c>
      <c r="O66" s="18">
        <f t="shared" si="0"/>
        <v>0</v>
      </c>
    </row>
    <row r="67" spans="1:15" x14ac:dyDescent="0.25">
      <c r="A67">
        <v>999</v>
      </c>
      <c r="B67">
        <v>65852</v>
      </c>
      <c r="C67">
        <v>7</v>
      </c>
      <c r="D67" t="s">
        <v>26</v>
      </c>
      <c r="E67" t="s">
        <v>27</v>
      </c>
      <c r="F67">
        <v>99</v>
      </c>
      <c r="G67" t="s">
        <v>12</v>
      </c>
      <c r="H67" t="s">
        <v>66</v>
      </c>
      <c r="K67" s="18">
        <v>0</v>
      </c>
      <c r="N67" s="18">
        <f>IFERROR(VLOOKUP(B67,AthListMen[],1,FALSE),0)</f>
        <v>65852</v>
      </c>
      <c r="O67" s="18">
        <f t="shared" ref="O67:O68" si="1">IF(N67&gt;0,IF(A67&gt;0,IF(A67&lt;999,IF(A67=A66,IF(N66&gt;0,O66,O66+1),IF(A66=A65,O66+2,O66+1)),0),O66),O66)</f>
        <v>0</v>
      </c>
    </row>
    <row r="68" spans="1:15" x14ac:dyDescent="0.25">
      <c r="A68">
        <v>999</v>
      </c>
      <c r="B68">
        <v>66256</v>
      </c>
      <c r="C68">
        <v>45</v>
      </c>
      <c r="D68" t="s">
        <v>86</v>
      </c>
      <c r="E68" t="s">
        <v>81</v>
      </c>
      <c r="F68">
        <v>0</v>
      </c>
      <c r="G68" t="s">
        <v>12</v>
      </c>
      <c r="H68" t="s">
        <v>66</v>
      </c>
      <c r="K68" s="18">
        <v>0</v>
      </c>
      <c r="N68" s="18">
        <f>IFERROR(VLOOKUP(B68,AthListMen[],1,FALSE),0)</f>
        <v>0</v>
      </c>
      <c r="O68" s="18">
        <f t="shared" si="1"/>
        <v>0</v>
      </c>
    </row>
    <row r="69" spans="1:15" x14ac:dyDescent="0.25">
      <c r="A69" s="18">
        <v>999</v>
      </c>
      <c r="B69" s="18">
        <v>67171</v>
      </c>
      <c r="C69" s="18">
        <v>62</v>
      </c>
      <c r="D69" s="18" t="s">
        <v>36</v>
      </c>
      <c r="E69" s="18" t="s">
        <v>37</v>
      </c>
      <c r="F69" s="18">
        <v>0</v>
      </c>
      <c r="G69" s="18" t="s">
        <v>12</v>
      </c>
      <c r="H69" s="18" t="s">
        <v>66</v>
      </c>
      <c r="I69" s="18"/>
      <c r="J69" s="18"/>
      <c r="K69" s="18">
        <v>0</v>
      </c>
      <c r="N69" s="18">
        <f>IFERROR(VLOOKUP(#REF!,AthListMen[],1,FALSE),0)</f>
        <v>0</v>
      </c>
      <c r="O69" s="18">
        <f>IF(N69&gt;0,IF(#REF!&gt;0,IF(#REF!&lt;999,IF(#REF!=A68,IF(N68&gt;0,O68,O68+1),IF(A68=A67,O68+2,O68+1)),0),O68),O68)</f>
        <v>0</v>
      </c>
    </row>
    <row r="70" spans="1:15" x14ac:dyDescent="0.25">
      <c r="N70" s="18">
        <f>IFERROR(VLOOKUP(#REF!,AthListMen[],1,FALSE),0)</f>
        <v>0</v>
      </c>
      <c r="O70" s="18">
        <f>IF(N70&gt;0,IF(#REF!&gt;0,IF(#REF!&lt;999,IF(#REF!=#REF!,IF(N69&gt;0,O69,O69+1),IF(#REF!=A68,O69+2,O69+1)),0),O69),O69)</f>
        <v>0</v>
      </c>
    </row>
    <row r="71" spans="1:15" x14ac:dyDescent="0.25">
      <c r="N71" s="18">
        <f>IFERROR(VLOOKUP(#REF!,AthListMen[],1,FALSE),0)</f>
        <v>0</v>
      </c>
      <c r="O71" s="18">
        <f>IF(N71&gt;0,IF(#REF!&gt;0,IF(#REF!&lt;999,IF(#REF!=#REF!,IF(N70&gt;0,O70,O70+1),IF(#REF!=#REF!,O70+2,O70+1)),0),O70),O70)</f>
        <v>0</v>
      </c>
    </row>
    <row r="72" spans="1:15" x14ac:dyDescent="0.25">
      <c r="N72" s="18">
        <f>IFERROR(VLOOKUP(#REF!,AthListMen[],1,FALSE),0)</f>
        <v>0</v>
      </c>
      <c r="O72" s="18">
        <f>IF(N72&gt;0,IF(#REF!&gt;0,IF(#REF!&lt;999,IF(#REF!=#REF!,IF(N71&gt;0,O71,O71+1),IF(#REF!=#REF!,O71+2,O71+1)),0),O71),O71)</f>
        <v>0</v>
      </c>
    </row>
    <row r="73" spans="1:15" x14ac:dyDescent="0.25">
      <c r="N73" s="18">
        <f>IFERROR(VLOOKUP(#REF!,AthListMen[],1,FALSE),0)</f>
        <v>0</v>
      </c>
      <c r="O73" s="18">
        <f>IF(N73&gt;0,IF(#REF!&gt;0,IF(#REF!&lt;999,IF(#REF!=#REF!,IF(N72&gt;0,O72,O72+1),IF(#REF!=#REF!,O72+2,O72+1)),0),O72),O72)</f>
        <v>0</v>
      </c>
    </row>
    <row r="74" spans="1:15" x14ac:dyDescent="0.25">
      <c r="N74" s="18">
        <f>IFERROR(VLOOKUP(#REF!,AthListMen[],1,FALSE),0)</f>
        <v>0</v>
      </c>
      <c r="O74" s="18">
        <f>IF(N74&gt;0,IF(#REF!&gt;0,IF(#REF!&lt;999,IF(#REF!=#REF!,IF(N73&gt;0,O73,O73+1),IF(#REF!=#REF!,O73+2,O73+1)),0),O73),O73)</f>
        <v>0</v>
      </c>
    </row>
    <row r="75" spans="1:15" x14ac:dyDescent="0.25">
      <c r="N75" s="18">
        <f>IFERROR(VLOOKUP(#REF!,AthListMen[],1,FALSE),0)</f>
        <v>0</v>
      </c>
      <c r="O75" s="18">
        <f>IF(N75&gt;0,IF(#REF!&gt;0,IF(#REF!&lt;999,IF(#REF!=#REF!,IF(N74&gt;0,O74,O74+1),IF(#REF!=#REF!,O74+2,O74+1)),0),O74),O74)</f>
        <v>0</v>
      </c>
    </row>
    <row r="76" spans="1:15" x14ac:dyDescent="0.25">
      <c r="N76" s="18">
        <f>IFERROR(VLOOKUP(#REF!,AthListMen[],1,FALSE),0)</f>
        <v>0</v>
      </c>
      <c r="O76" s="18">
        <f>IF(N76&gt;0,IF(#REF!&gt;0,IF(#REF!&lt;999,IF(#REF!=#REF!,IF(N75&gt;0,O75,O75+1),IF(#REF!=#REF!,O75+2,O75+1)),0),O75),O75)</f>
        <v>0</v>
      </c>
    </row>
    <row r="77" spans="1:15" x14ac:dyDescent="0.25">
      <c r="N77" s="18">
        <f>IFERROR(VLOOKUP(#REF!,AthListMen[],1,FALSE),0)</f>
        <v>0</v>
      </c>
      <c r="O77" s="18">
        <f>IF(N77&gt;0,IF(#REF!&gt;0,IF(#REF!&lt;999,IF(#REF!=#REF!,IF(N76&gt;0,O76,O76+1),IF(#REF!=#REF!,O76+2,O76+1)),0),O76),O76)</f>
        <v>0</v>
      </c>
    </row>
    <row r="78" spans="1:15" x14ac:dyDescent="0.25">
      <c r="N78" s="18">
        <f>IFERROR(VLOOKUP(#REF!,AthListMen[],1,FALSE),0)</f>
        <v>0</v>
      </c>
      <c r="O78" s="18">
        <f>IF(N78&gt;0,IF(#REF!&gt;0,IF(#REF!&lt;999,IF(#REF!=#REF!,IF(N77&gt;0,O77,O77+1),IF(#REF!=#REF!,O77+2,O77+1)),0),O77),O77)</f>
        <v>0</v>
      </c>
    </row>
    <row r="79" spans="1:15" x14ac:dyDescent="0.25">
      <c r="N79" s="18">
        <f>IFERROR(VLOOKUP(#REF!,AthListMen[],1,FALSE),0)</f>
        <v>0</v>
      </c>
      <c r="O79" s="18">
        <f>IF(N79&gt;0,IF(#REF!&gt;0,IF(#REF!&lt;999,IF(#REF!=#REF!,IF(N78&gt;0,O78,O78+1),IF(#REF!=#REF!,O78+2,O78+1)),0),O78),O78)</f>
        <v>0</v>
      </c>
    </row>
    <row r="80" spans="1:15" x14ac:dyDescent="0.25">
      <c r="N80" s="18">
        <f>IFERROR(VLOOKUP(#REF!,AthListMen[],1,FALSE),0)</f>
        <v>0</v>
      </c>
      <c r="O80" s="18">
        <f>IF(N80&gt;0,IF(#REF!&gt;0,IF(#REF!&lt;999,IF(#REF!=#REF!,IF(N79&gt;0,O79,O79+1),IF(#REF!=#REF!,O79+2,O79+1)),0),O79),O79)</f>
        <v>0</v>
      </c>
    </row>
    <row r="81" spans="14:15" x14ac:dyDescent="0.25">
      <c r="N81" s="18">
        <f>IFERROR(VLOOKUP(#REF!,AthListMen[],1,FALSE),0)</f>
        <v>0</v>
      </c>
      <c r="O81" s="18">
        <f>IF(N81&gt;0,IF(#REF!&gt;0,IF(#REF!&lt;999,IF(#REF!=#REF!,IF(N80&gt;0,O80,O80+1),IF(#REF!=#REF!,O80+2,O80+1)),0),O80),O80)</f>
        <v>0</v>
      </c>
    </row>
    <row r="82" spans="14:15" x14ac:dyDescent="0.25">
      <c r="N82" s="18">
        <f>IFERROR(VLOOKUP(#REF!,AthListMen[],1,FALSE),0)</f>
        <v>0</v>
      </c>
      <c r="O82" s="18">
        <f>IF(N82&gt;0,IF(#REF!&gt;0,IF(#REF!&lt;999,IF(#REF!=#REF!,IF(N81&gt;0,O81,O81+1),IF(#REF!=#REF!,O81+2,O81+1)),0),O81),O81)</f>
        <v>0</v>
      </c>
    </row>
    <row r="83" spans="14:15" x14ac:dyDescent="0.25">
      <c r="N83" s="18">
        <f>IFERROR(VLOOKUP(#REF!,AthListMen[],1,FALSE),0)</f>
        <v>0</v>
      </c>
      <c r="O83" s="18">
        <f>IF(N83&gt;0,IF(#REF!&gt;0,IF(#REF!&lt;999,IF(#REF!=#REF!,IF(N82&gt;0,O82,O82+1),IF(#REF!=#REF!,O82+2,O82+1)),0),O82),O82)</f>
        <v>0</v>
      </c>
    </row>
    <row r="84" spans="14:15" x14ac:dyDescent="0.25">
      <c r="N84" s="18">
        <f>IFERROR(VLOOKUP(#REF!,AthListMen[],1,FALSE),0)</f>
        <v>0</v>
      </c>
      <c r="O84" s="18">
        <f>IF(N84&gt;0,IF(#REF!&gt;0,IF(#REF!&lt;999,IF(#REF!=#REF!,IF(N83&gt;0,O83,O83+1),IF(#REF!=#REF!,O83+2,O83+1)),0),O83),O83)</f>
        <v>0</v>
      </c>
    </row>
    <row r="85" spans="14:15" x14ac:dyDescent="0.25">
      <c r="N85" s="18">
        <f>IFERROR(VLOOKUP(#REF!,AthListMen[],1,FALSE),0)</f>
        <v>0</v>
      </c>
      <c r="O85" s="18">
        <f>IF(N85&gt;0,IF(#REF!&gt;0,IF(#REF!&lt;999,IF(#REF!=#REF!,IF(N84&gt;0,O84,O84+1),IF(#REF!=#REF!,O84+2,O84+1)),0),O84),O84)</f>
        <v>0</v>
      </c>
    </row>
    <row r="86" spans="14:15" x14ac:dyDescent="0.25">
      <c r="N86" s="18">
        <f>IFERROR(VLOOKUP(#REF!,AthListMen[],1,FALSE),0)</f>
        <v>0</v>
      </c>
      <c r="O86" s="18">
        <f>IF(N86&gt;0,IF(#REF!&gt;0,IF(#REF!&lt;999,IF(#REF!=#REF!,IF(N85&gt;0,O85,O85+1),IF(#REF!=#REF!,O85+2,O85+1)),0),O85),O85)</f>
        <v>0</v>
      </c>
    </row>
    <row r="87" spans="14:15" x14ac:dyDescent="0.25">
      <c r="N87" s="18">
        <f>IFERROR(VLOOKUP(#REF!,AthListMen[],1,FALSE),0)</f>
        <v>0</v>
      </c>
      <c r="O87" s="18">
        <f>IF(N87&gt;0,IF(#REF!&gt;0,IF(#REF!&lt;999,IF(#REF!=#REF!,IF(N86&gt;0,O86,O86+1),IF(#REF!=#REF!,O86+2,O86+1)),0),O86),O86)</f>
        <v>0</v>
      </c>
    </row>
    <row r="88" spans="14:15" x14ac:dyDescent="0.25">
      <c r="N88" s="18">
        <f>IFERROR(VLOOKUP(#REF!,AthListMen[],1,FALSE),0)</f>
        <v>0</v>
      </c>
      <c r="O88" s="18">
        <f>IF(N88&gt;0,IF(#REF!&gt;0,IF(#REF!&lt;999,IF(#REF!=#REF!,IF(N87&gt;0,O87,O87+1),IF(#REF!=#REF!,O87+2,O87+1)),0),O87),O87)</f>
        <v>0</v>
      </c>
    </row>
    <row r="89" spans="14:15" x14ac:dyDescent="0.25">
      <c r="N89" s="18">
        <f>IFERROR(VLOOKUP(#REF!,AthListMen[],1,FALSE),0)</f>
        <v>0</v>
      </c>
      <c r="O89" s="18">
        <f>IF(N89&gt;0,IF(#REF!&gt;0,IF(#REF!&lt;999,IF(#REF!=#REF!,IF(N88&gt;0,O88,O88+1),IF(#REF!=#REF!,O88+2,O88+1)),0),O88),O88)</f>
        <v>0</v>
      </c>
    </row>
    <row r="90" spans="14:15" x14ac:dyDescent="0.25">
      <c r="N90" s="18">
        <f>IFERROR(VLOOKUP(#REF!,AthListMen[],1,FALSE),0)</f>
        <v>0</v>
      </c>
      <c r="O90" s="18">
        <f>IF(N90&gt;0,IF(#REF!&gt;0,IF(#REF!&lt;999,IF(#REF!=#REF!,IF(N89&gt;0,O89,O89+1),IF(#REF!=#REF!,O89+2,O89+1)),0),O89),O89)</f>
        <v>0</v>
      </c>
    </row>
    <row r="91" spans="14:15" x14ac:dyDescent="0.25">
      <c r="N91" s="18">
        <f>IFERROR(VLOOKUP(#REF!,AthListMen[],1,FALSE),0)</f>
        <v>0</v>
      </c>
      <c r="O91" s="18">
        <f>IF(N91&gt;0,IF(#REF!&gt;0,IF(#REF!&lt;999,IF(#REF!=#REF!,IF(N90&gt;0,O90,O90+1),IF(#REF!=#REF!,O90+2,O90+1)),0),O90),O90)</f>
        <v>0</v>
      </c>
    </row>
    <row r="92" spans="14:15" x14ac:dyDescent="0.25">
      <c r="N92" s="18">
        <f>IFERROR(VLOOKUP(#REF!,AthListMen[],1,FALSE),0)</f>
        <v>0</v>
      </c>
      <c r="O92" s="18">
        <f>IF(N92&gt;0,IF(#REF!&gt;0,IF(#REF!&lt;999,IF(#REF!=#REF!,IF(N91&gt;0,O91,O91+1),IF(#REF!=#REF!,O91+2,O91+1)),0),O91),O91)</f>
        <v>0</v>
      </c>
    </row>
    <row r="93" spans="14:15" x14ac:dyDescent="0.25">
      <c r="N93" s="18">
        <f>IFERROR(VLOOKUP(#REF!,AthListMen[],1,FALSE),0)</f>
        <v>0</v>
      </c>
      <c r="O93" s="18">
        <f>IF(N93&gt;0,IF(#REF!&gt;0,IF(#REF!&lt;999,IF(#REF!=#REF!,IF(N92&gt;0,O92,O92+1),IF(#REF!=#REF!,O92+2,O92+1)),0),O92),O92)</f>
        <v>0</v>
      </c>
    </row>
    <row r="94" spans="14:15" x14ac:dyDescent="0.25">
      <c r="N94" s="18">
        <f>IFERROR(VLOOKUP(#REF!,AthListMen[],1,FALSE),0)</f>
        <v>0</v>
      </c>
      <c r="O94" s="18">
        <f>IF(N94&gt;0,IF(#REF!&gt;0,IF(#REF!&lt;999,IF(#REF!=#REF!,IF(N93&gt;0,O93,O93+1),IF(#REF!=#REF!,O93+2,O93+1)),0),O93),O93)</f>
        <v>0</v>
      </c>
    </row>
    <row r="95" spans="14:15" x14ac:dyDescent="0.25">
      <c r="N95" s="18">
        <f>IFERROR(VLOOKUP(#REF!,AthListMen[],1,FALSE),0)</f>
        <v>0</v>
      </c>
      <c r="O95" s="18">
        <f>IF(N95&gt;0,IF(#REF!&gt;0,IF(#REF!&lt;999,IF(#REF!=#REF!,IF(N94&gt;0,O94,O94+1),IF(#REF!=#REF!,O94+2,O94+1)),0),O94),O94)</f>
        <v>0</v>
      </c>
    </row>
    <row r="96" spans="14:15" x14ac:dyDescent="0.25">
      <c r="N96" s="18">
        <f>IFERROR(VLOOKUP(#REF!,AthListMen[],1,FALSE),0)</f>
        <v>0</v>
      </c>
      <c r="O96" s="18">
        <f>IF(N96&gt;0,IF(#REF!&gt;0,IF(#REF!&lt;999,IF(#REF!=#REF!,IF(N95&gt;0,O95,O95+1),IF(#REF!=#REF!,O95+2,O95+1)),0),O95),O95)</f>
        <v>0</v>
      </c>
    </row>
    <row r="97" spans="14:15" x14ac:dyDescent="0.25">
      <c r="N97" s="18">
        <f>IFERROR(VLOOKUP(#REF!,AthListMen[],1,FALSE),0)</f>
        <v>0</v>
      </c>
      <c r="O97" s="18">
        <f>IF(N97&gt;0,IF(#REF!&gt;0,IF(#REF!&lt;999,IF(#REF!=#REF!,IF(N96&gt;0,O96,O96+1),IF(#REF!=#REF!,O96+2,O96+1)),0),O96),O96)</f>
        <v>0</v>
      </c>
    </row>
    <row r="98" spans="14:15" x14ac:dyDescent="0.25">
      <c r="N98" s="18">
        <f>IFERROR(VLOOKUP(#REF!,AthListMen[],1,FALSE),0)</f>
        <v>0</v>
      </c>
      <c r="O98" s="18">
        <f>IF(N98&gt;0,IF(#REF!&gt;0,IF(#REF!&lt;999,IF(#REF!=#REF!,IF(N97&gt;0,O97,O97+1),IF(#REF!=#REF!,O97+2,O97+1)),0),O97),O97)</f>
        <v>0</v>
      </c>
    </row>
    <row r="99" spans="14:15" x14ac:dyDescent="0.25">
      <c r="N99" s="18">
        <f>IFERROR(VLOOKUP(#REF!,AthListMen[],1,FALSE),0)</f>
        <v>0</v>
      </c>
      <c r="O99" s="18">
        <f>IF(N99&gt;0,IF(#REF!&gt;0,IF(#REF!&lt;999,IF(#REF!=#REF!,IF(N98&gt;0,O98,O98+1),IF(#REF!=#REF!,O98+2,O98+1)),0),O98),O98)</f>
        <v>0</v>
      </c>
    </row>
    <row r="100" spans="14:15" x14ac:dyDescent="0.25">
      <c r="N100" s="18">
        <f>IFERROR(VLOOKUP(#REF!,AthListMen[],1,FALSE),0)</f>
        <v>0</v>
      </c>
      <c r="O100" s="18">
        <f>IF(N100&gt;0,IF(#REF!&gt;0,IF(#REF!&lt;999,IF(#REF!=#REF!,IF(N99&gt;0,O99,O99+1),IF(#REF!=#REF!,O99+2,O99+1)),0),O99),O99)</f>
        <v>0</v>
      </c>
    </row>
    <row r="101" spans="14:15" x14ac:dyDescent="0.25">
      <c r="N101" s="18">
        <f>IFERROR(VLOOKUP(#REF!,AthListMen[],1,FALSE),0)</f>
        <v>0</v>
      </c>
      <c r="O101" s="18">
        <f>IF(N101&gt;0,IF(#REF!&gt;0,IF(#REF!&lt;999,IF(#REF!=#REF!,IF(N100&gt;0,O100,O100+1),IF(#REF!=#REF!,O100+2,O100+1)),0),O100),O100)</f>
        <v>0</v>
      </c>
    </row>
    <row r="102" spans="14:15" x14ac:dyDescent="0.25">
      <c r="N102" s="18">
        <f>IFERROR(VLOOKUP(#REF!,AthListMen[],1,FALSE),0)</f>
        <v>0</v>
      </c>
      <c r="O102" s="18">
        <f>IF(N102&gt;0,IF(#REF!&gt;0,IF(#REF!&lt;999,IF(#REF!=#REF!,IF(N101&gt;0,O101,O101+1),IF(#REF!=#REF!,O101+2,O101+1)),0),O101),O101)</f>
        <v>0</v>
      </c>
    </row>
    <row r="103" spans="14:15" x14ac:dyDescent="0.25">
      <c r="N103" s="18">
        <f>IFERROR(VLOOKUP(#REF!,AthListMen[],1,FALSE),0)</f>
        <v>0</v>
      </c>
      <c r="O103" s="18">
        <f>IF(N103&gt;0,IF(#REF!&gt;0,IF(#REF!&lt;999,IF(#REF!=#REF!,IF(N102&gt;0,O102,O102+1),IF(#REF!=#REF!,O102+2,O102+1)),0),O102),O102)</f>
        <v>0</v>
      </c>
    </row>
    <row r="104" spans="14:15" x14ac:dyDescent="0.25">
      <c r="N104" s="18">
        <f>IFERROR(VLOOKUP(#REF!,AthListMen[],1,FALSE),0)</f>
        <v>0</v>
      </c>
      <c r="O104" s="18">
        <f>IF(N104&gt;0,IF(#REF!&gt;0,IF(#REF!&lt;999,IF(#REF!=#REF!,IF(N103&gt;0,O103,O103+1),IF(#REF!=#REF!,O103+2,O103+1)),0),O103),O103)</f>
        <v>0</v>
      </c>
    </row>
    <row r="105" spans="14:15" x14ac:dyDescent="0.25">
      <c r="N105" s="18">
        <f>IFERROR(VLOOKUP(#REF!,AthListMen[],1,FALSE),0)</f>
        <v>0</v>
      </c>
      <c r="O105" s="18">
        <f>IF(N105&gt;0,IF(#REF!&gt;0,IF(#REF!&lt;999,IF(#REF!=#REF!,IF(N104&gt;0,O104,O104+1),IF(#REF!=#REF!,O104+2,O104+1)),0),O104),O104)</f>
        <v>0</v>
      </c>
    </row>
    <row r="106" spans="14:15" x14ac:dyDescent="0.25">
      <c r="N106" s="18">
        <f>IFERROR(VLOOKUP(#REF!,AthListMen[],1,FALSE),0)</f>
        <v>0</v>
      </c>
      <c r="O106" s="18">
        <f>IF(N106&gt;0,IF(#REF!&gt;0,IF(#REF!&lt;999,IF(#REF!=#REF!,IF(N105&gt;0,O105,O105+1),IF(#REF!=#REF!,O105+2,O105+1)),0),O105),O105)</f>
        <v>0</v>
      </c>
    </row>
    <row r="107" spans="14:15" x14ac:dyDescent="0.25">
      <c r="N107" s="18">
        <f>IFERROR(VLOOKUP(#REF!,AthListMen[],1,FALSE),0)</f>
        <v>0</v>
      </c>
      <c r="O107" s="18">
        <f>IF(N107&gt;0,IF(#REF!&gt;0,IF(#REF!&lt;999,IF(#REF!=#REF!,IF(N106&gt;0,O106,O106+1),IF(#REF!=#REF!,O106+2,O106+1)),0),O106),O106)</f>
        <v>0</v>
      </c>
    </row>
    <row r="108" spans="14:15" x14ac:dyDescent="0.25">
      <c r="N108" s="18">
        <f>IFERROR(VLOOKUP(#REF!,AthListMen[],1,FALSE),0)</f>
        <v>0</v>
      </c>
      <c r="O108" s="18">
        <f>IF(N108&gt;0,IF(#REF!&gt;0,IF(#REF!&lt;999,IF(#REF!=#REF!,IF(N107&gt;0,O107,O107+1),IF(#REF!=#REF!,O107+2,O107+1)),0),O107),O107)</f>
        <v>0</v>
      </c>
    </row>
    <row r="109" spans="14:15" x14ac:dyDescent="0.25">
      <c r="N109" s="18">
        <f>IFERROR(VLOOKUP(#REF!,AthListMen[],1,FALSE),0)</f>
        <v>0</v>
      </c>
      <c r="O109" s="18">
        <f>IF(N109&gt;0,IF(#REF!&gt;0,IF(#REF!&lt;999,IF(#REF!=#REF!,IF(N108&gt;0,O108,O108+1),IF(#REF!=#REF!,O108+2,O108+1)),0),O108),O108)</f>
        <v>0</v>
      </c>
    </row>
    <row r="110" spans="14:15" x14ac:dyDescent="0.25">
      <c r="N110" s="18">
        <f>IFERROR(VLOOKUP(#REF!,AthListMen[],1,FALSE),0)</f>
        <v>0</v>
      </c>
      <c r="O110" s="18">
        <f>IF(N110&gt;0,IF(#REF!&gt;0,IF(#REF!&lt;999,IF(#REF!=#REF!,IF(N109&gt;0,O109,O109+1),IF(#REF!=#REF!,O109+2,O109+1)),0),O109),O109)</f>
        <v>0</v>
      </c>
    </row>
    <row r="111" spans="14:15" x14ac:dyDescent="0.25">
      <c r="N111" s="18">
        <f>IFERROR(VLOOKUP(#REF!,AthListMen[],1,FALSE),0)</f>
        <v>0</v>
      </c>
      <c r="O111" s="18">
        <f>IF(N111&gt;0,IF(#REF!&gt;0,IF(#REF!&lt;999,IF(#REF!=#REF!,IF(N110&gt;0,O110,O110+1),IF(#REF!=#REF!,O110+2,O110+1)),0),O110),O110)</f>
        <v>0</v>
      </c>
    </row>
    <row r="112" spans="14:15" x14ac:dyDescent="0.25">
      <c r="N112" s="18">
        <f>IFERROR(VLOOKUP(#REF!,AthListMen[],1,FALSE),0)</f>
        <v>0</v>
      </c>
      <c r="O112" s="18">
        <f>IF(N112&gt;0,IF(#REF!&gt;0,IF(#REF!&lt;999,IF(#REF!=#REF!,IF(N111&gt;0,O111,O111+1),IF(#REF!=#REF!,O111+2,O111+1)),0),O111),O111)</f>
        <v>0</v>
      </c>
    </row>
    <row r="113" spans="14:15" x14ac:dyDescent="0.25">
      <c r="N113" s="18">
        <f>IFERROR(VLOOKUP(#REF!,AthListMen[],1,FALSE),0)</f>
        <v>0</v>
      </c>
      <c r="O113" s="18">
        <f>IF(N113&gt;0,IF(#REF!&gt;0,IF(#REF!&lt;999,IF(#REF!=#REF!,IF(N112&gt;0,O112,O112+1),IF(#REF!=#REF!,O112+2,O112+1)),0),O112),O112)</f>
        <v>0</v>
      </c>
    </row>
    <row r="114" spans="14:15" x14ac:dyDescent="0.25">
      <c r="N114" s="18">
        <f>IFERROR(VLOOKUP(#REF!,AthListMen[],1,FALSE),0)</f>
        <v>0</v>
      </c>
      <c r="O114" s="18">
        <f>IF(N114&gt;0,IF(#REF!&gt;0,IF(#REF!&lt;999,IF(#REF!=#REF!,IF(N113&gt;0,O113,O113+1),IF(#REF!=#REF!,O113+2,O113+1)),0),O113),O113)</f>
        <v>0</v>
      </c>
    </row>
    <row r="115" spans="14:15" x14ac:dyDescent="0.25">
      <c r="N115" s="18">
        <f>IFERROR(VLOOKUP(#REF!,AthListMen[],1,FALSE),0)</f>
        <v>0</v>
      </c>
      <c r="O115" s="18">
        <f>IF(N115&gt;0,IF(#REF!&gt;0,IF(#REF!&lt;999,IF(#REF!=#REF!,IF(N114&gt;0,O114,O114+1),IF(#REF!=#REF!,O114+2,O114+1)),0),O114),O114)</f>
        <v>0</v>
      </c>
    </row>
    <row r="116" spans="14:15" x14ac:dyDescent="0.25">
      <c r="N116" s="18">
        <f>IFERROR(VLOOKUP(#REF!,AthListMen[],1,FALSE),0)</f>
        <v>0</v>
      </c>
      <c r="O116" s="18">
        <f>IF(N116&gt;0,IF(#REF!&gt;0,IF(#REF!&lt;999,IF(#REF!=#REF!,IF(N115&gt;0,O115,O115+1),IF(#REF!=#REF!,O115+2,O115+1)),0),O115),O115)</f>
        <v>0</v>
      </c>
    </row>
    <row r="117" spans="14:15" x14ac:dyDescent="0.25">
      <c r="N117" s="18">
        <f>IFERROR(VLOOKUP(#REF!,AthListMen[],1,FALSE),0)</f>
        <v>0</v>
      </c>
      <c r="O117" s="18">
        <f>IF(N117&gt;0,IF(#REF!&gt;0,IF(#REF!&lt;999,IF(#REF!=#REF!,IF(N116&gt;0,O116,O116+1),IF(#REF!=#REF!,O116+2,O116+1)),0),O116),O116)</f>
        <v>0</v>
      </c>
    </row>
    <row r="118" spans="14:15" x14ac:dyDescent="0.25">
      <c r="N118" s="18">
        <f>IFERROR(VLOOKUP(#REF!,AthListMen[],1,FALSE),0)</f>
        <v>0</v>
      </c>
      <c r="O118" s="18">
        <f>IF(N118&gt;0,IF(#REF!&gt;0,IF(#REF!&lt;999,IF(#REF!=#REF!,IF(N117&gt;0,O117,O117+1),IF(#REF!=#REF!,O117+2,O117+1)),0),O117),O117)</f>
        <v>0</v>
      </c>
    </row>
    <row r="119" spans="14:15" x14ac:dyDescent="0.25">
      <c r="N119" s="18">
        <f>IFERROR(VLOOKUP(#REF!,AthListMen[],1,FALSE),0)</f>
        <v>0</v>
      </c>
      <c r="O119" s="18">
        <f>IF(N119&gt;0,IF(#REF!&gt;0,IF(#REF!&lt;999,IF(#REF!=#REF!,IF(N118&gt;0,O118,O118+1),IF(#REF!=#REF!,O118+2,O118+1)),0),O118),O118)</f>
        <v>0</v>
      </c>
    </row>
    <row r="120" spans="14:15" x14ac:dyDescent="0.25">
      <c r="N120" s="18">
        <f>IFERROR(VLOOKUP(#REF!,AthListMen[],1,FALSE),0)</f>
        <v>0</v>
      </c>
      <c r="O120" s="18">
        <f>IF(N120&gt;0,IF(#REF!&gt;0,IF(#REF!&lt;999,IF(#REF!=#REF!,IF(N119&gt;0,O119,O119+1),IF(#REF!=#REF!,O119+2,O119+1)),0),O119),O119)</f>
        <v>0</v>
      </c>
    </row>
    <row r="121" spans="14:15" x14ac:dyDescent="0.25">
      <c r="N121" s="18">
        <f>IFERROR(VLOOKUP(#REF!,AthListMen[],1,FALSE),0)</f>
        <v>0</v>
      </c>
      <c r="O121" s="18">
        <f>IF(N121&gt;0,IF(#REF!&gt;0,IF(#REF!&lt;999,IF(#REF!=#REF!,IF(N120&gt;0,O120,O120+1),IF(#REF!=#REF!,O120+2,O120+1)),0),O120),O120)</f>
        <v>0</v>
      </c>
    </row>
    <row r="122" spans="14:15" x14ac:dyDescent="0.25">
      <c r="N122" s="18">
        <f>IFERROR(VLOOKUP(#REF!,AthListMen[],1,FALSE),0)</f>
        <v>0</v>
      </c>
      <c r="O122" s="18">
        <f>IF(N122&gt;0,IF(#REF!&gt;0,IF(#REF!&lt;999,IF(#REF!=#REF!,IF(N121&gt;0,O121,O121+1),IF(#REF!=#REF!,O121+2,O121+1)),0),O121),O121)</f>
        <v>0</v>
      </c>
    </row>
    <row r="123" spans="14:15" x14ac:dyDescent="0.25">
      <c r="N123" s="18">
        <f>IFERROR(VLOOKUP(#REF!,AthListMen[],1,FALSE),0)</f>
        <v>0</v>
      </c>
      <c r="O123" s="18">
        <f>IF(N123&gt;0,IF(#REF!&gt;0,IF(#REF!&lt;999,IF(#REF!=#REF!,IF(N122&gt;0,O122,O122+1),IF(#REF!=#REF!,O122+2,O122+1)),0),O122),O122)</f>
        <v>0</v>
      </c>
    </row>
    <row r="124" spans="14:15" x14ac:dyDescent="0.25">
      <c r="N124" s="18">
        <f>IFERROR(VLOOKUP(#REF!,AthListMen[],1,FALSE),0)</f>
        <v>0</v>
      </c>
      <c r="O124" s="18">
        <f>IF(N124&gt;0,IF(#REF!&gt;0,IF(#REF!&lt;999,IF(#REF!=#REF!,IF(N123&gt;0,O123,O123+1),IF(#REF!=#REF!,O123+2,O123+1)),0),O123),O123)</f>
        <v>0</v>
      </c>
    </row>
    <row r="125" spans="14:15" x14ac:dyDescent="0.25">
      <c r="N125" s="18">
        <f>IFERROR(VLOOKUP(#REF!,AthListMen[],1,FALSE),0)</f>
        <v>0</v>
      </c>
      <c r="O125" s="18">
        <f>IF(N125&gt;0,IF(#REF!&gt;0,IF(#REF!&lt;999,IF(#REF!=#REF!,IF(N124&gt;0,O124,O124+1),IF(#REF!=#REF!,O124+2,O124+1)),0),O124),O124)</f>
        <v>0</v>
      </c>
    </row>
    <row r="126" spans="14:15" x14ac:dyDescent="0.25">
      <c r="N126" s="18">
        <f>IFERROR(VLOOKUP(#REF!,AthListMen[],1,FALSE),0)</f>
        <v>0</v>
      </c>
      <c r="O126" s="18">
        <f>IF(N126&gt;0,IF(#REF!&gt;0,IF(#REF!&lt;999,IF(#REF!=#REF!,IF(N125&gt;0,O125,O125+1),IF(#REF!=#REF!,O125+2,O125+1)),0),O125),O125)</f>
        <v>0</v>
      </c>
    </row>
    <row r="127" spans="14:15" x14ac:dyDescent="0.25">
      <c r="N127" s="18">
        <f>IFERROR(VLOOKUP(#REF!,AthListMen[],1,FALSE),0)</f>
        <v>0</v>
      </c>
      <c r="O127" s="18">
        <f>IF(N127&gt;0,IF(#REF!&gt;0,IF(#REF!&lt;999,IF(#REF!=#REF!,IF(N126&gt;0,O126,O126+1),IF(#REF!=#REF!,O126+2,O126+1)),0),O126),O126)</f>
        <v>0</v>
      </c>
    </row>
    <row r="128" spans="14:15" x14ac:dyDescent="0.25">
      <c r="N128" s="18">
        <f>IFERROR(VLOOKUP(#REF!,AthListMen[],1,FALSE),0)</f>
        <v>0</v>
      </c>
      <c r="O128" s="18">
        <f>IF(N128&gt;0,IF(#REF!&gt;0,IF(#REF!&lt;999,IF(#REF!=#REF!,IF(N127&gt;0,O127,O127+1),IF(#REF!=#REF!,O127+2,O127+1)),0),O127),O127)</f>
        <v>0</v>
      </c>
    </row>
    <row r="129" spans="14:15" x14ac:dyDescent="0.25">
      <c r="N129" s="18">
        <f>IFERROR(VLOOKUP(#REF!,AthListMen[],1,FALSE),0)</f>
        <v>0</v>
      </c>
      <c r="O129" s="18">
        <f>IF(N129&gt;0,IF(#REF!&gt;0,IF(#REF!&lt;999,IF(#REF!=#REF!,IF(N128&gt;0,O128,O128+1),IF(#REF!=#REF!,O128+2,O128+1)),0),O128),O128)</f>
        <v>0</v>
      </c>
    </row>
    <row r="130" spans="14:15" x14ac:dyDescent="0.25">
      <c r="N130" s="18">
        <f>IFERROR(VLOOKUP(#REF!,AthListMen[],1,FALSE),0)</f>
        <v>0</v>
      </c>
      <c r="O130" s="18">
        <f>IF(N130&gt;0,IF(#REF!&gt;0,IF(#REF!&lt;999,IF(#REF!=#REF!,IF(N129&gt;0,O129,O129+1),IF(#REF!=#REF!,O129+2,O129+1)),0),O129),O129)</f>
        <v>0</v>
      </c>
    </row>
    <row r="131" spans="14:15" x14ac:dyDescent="0.25">
      <c r="N131" s="18">
        <f>IFERROR(VLOOKUP(#REF!,AthListMen[],1,FALSE),0)</f>
        <v>0</v>
      </c>
      <c r="O131" s="18">
        <f>IF(N131&gt;0,IF(#REF!&gt;0,IF(#REF!&lt;999,IF(#REF!=#REF!,IF(N130&gt;0,O130,O130+1),IF(#REF!=#REF!,O130+2,O130+1)),0),O130),O130)</f>
        <v>0</v>
      </c>
    </row>
    <row r="132" spans="14:15" x14ac:dyDescent="0.25">
      <c r="N132" s="18">
        <f>IFERROR(VLOOKUP(#REF!,AthListMen[],1,FALSE),0)</f>
        <v>0</v>
      </c>
      <c r="O132" s="18">
        <f>IF(N132&gt;0,IF(#REF!&gt;0,IF(#REF!&lt;999,IF(#REF!=#REF!,IF(N131&gt;0,O131,O131+1),IF(#REF!=#REF!,O131+2,O131+1)),0),O131),O131)</f>
        <v>0</v>
      </c>
    </row>
    <row r="133" spans="14:15" x14ac:dyDescent="0.25">
      <c r="N133" s="18">
        <f>IFERROR(VLOOKUP(#REF!,AthListMen[],1,FALSE),0)</f>
        <v>0</v>
      </c>
      <c r="O133" s="18">
        <f>IF(N133&gt;0,IF(#REF!&gt;0,IF(#REF!&lt;999,IF(#REF!=#REF!,IF(N132&gt;0,O132,O132+1),IF(#REF!=#REF!,O132+2,O132+1)),0),O132),O132)</f>
        <v>0</v>
      </c>
    </row>
    <row r="134" spans="14:15" x14ac:dyDescent="0.25">
      <c r="N134" s="18">
        <f>IFERROR(VLOOKUP(#REF!,AthListMen[],1,FALSE),0)</f>
        <v>0</v>
      </c>
      <c r="O134" s="18">
        <f>IF(N134&gt;0,IF(#REF!&gt;0,IF(#REF!&lt;999,IF(#REF!=#REF!,IF(N133&gt;0,O133,O133+1),IF(#REF!=#REF!,O133+2,O133+1)),0),O133),O133)</f>
        <v>0</v>
      </c>
    </row>
    <row r="135" spans="14:15" x14ac:dyDescent="0.25">
      <c r="N135" s="18">
        <f>IFERROR(VLOOKUP(#REF!,AthListMen[],1,FALSE),0)</f>
        <v>0</v>
      </c>
      <c r="O135" s="18">
        <f>IF(N135&gt;0,IF(#REF!&gt;0,IF(#REF!&lt;999,IF(#REF!=#REF!,IF(N134&gt;0,O134,O134+1),IF(#REF!=#REF!,O134+2,O134+1)),0),O134),O134)</f>
        <v>0</v>
      </c>
    </row>
    <row r="136" spans="14:15" x14ac:dyDescent="0.25">
      <c r="N136" s="18">
        <f>IFERROR(VLOOKUP(#REF!,AthListMen[],1,FALSE),0)</f>
        <v>0</v>
      </c>
      <c r="O136" s="18">
        <f>IF(N136&gt;0,IF(#REF!&gt;0,IF(#REF!&lt;999,IF(#REF!=#REF!,IF(N135&gt;0,O135,O135+1),IF(#REF!=#REF!,O135+2,O135+1)),0),O135),O135)</f>
        <v>0</v>
      </c>
    </row>
    <row r="137" spans="14:15" x14ac:dyDescent="0.25">
      <c r="N137" s="18">
        <f>IFERROR(VLOOKUP(#REF!,AthListMen[],1,FALSE),0)</f>
        <v>0</v>
      </c>
      <c r="O137" s="18">
        <f>IF(N137&gt;0,IF(#REF!&gt;0,IF(#REF!&lt;999,IF(#REF!=#REF!,IF(N136&gt;0,O136,O136+1),IF(#REF!=#REF!,O136+2,O136+1)),0),O136),O136)</f>
        <v>0</v>
      </c>
    </row>
    <row r="138" spans="14:15" x14ac:dyDescent="0.25">
      <c r="N138" s="18">
        <f>IFERROR(VLOOKUP(#REF!,AthListMen[],1,FALSE),0)</f>
        <v>0</v>
      </c>
      <c r="O138" s="18">
        <f>IF(N138&gt;0,IF(#REF!&gt;0,IF(#REF!&lt;999,IF(#REF!=#REF!,IF(N137&gt;0,O137,O137+1),IF(#REF!=#REF!,O137+2,O137+1)),0),O137),O137)</f>
        <v>0</v>
      </c>
    </row>
    <row r="139" spans="14:15" x14ac:dyDescent="0.25">
      <c r="N139" s="18">
        <f>IFERROR(VLOOKUP(#REF!,AthListMen[],1,FALSE),0)</f>
        <v>0</v>
      </c>
      <c r="O139" s="18">
        <f>IF(N139&gt;0,IF(#REF!&gt;0,IF(#REF!&lt;999,IF(#REF!=#REF!,IF(N138&gt;0,O138,O138+1),IF(#REF!=#REF!,O138+2,O138+1)),0),O138),O138)</f>
        <v>0</v>
      </c>
    </row>
    <row r="140" spans="14:15" x14ac:dyDescent="0.25">
      <c r="N140" s="18">
        <f>IFERROR(VLOOKUP(#REF!,AthListMen[],1,FALSE),0)</f>
        <v>0</v>
      </c>
      <c r="O140" s="18">
        <f>IF(N140&gt;0,IF(#REF!&gt;0,IF(#REF!&lt;999,IF(#REF!=#REF!,IF(N139&gt;0,O139,O139+1),IF(#REF!=#REF!,O139+2,O139+1)),0),O139),O139)</f>
        <v>0</v>
      </c>
    </row>
    <row r="141" spans="14:15" x14ac:dyDescent="0.25">
      <c r="N141" s="18">
        <f>IFERROR(VLOOKUP(#REF!,AthListMen[],1,FALSE),0)</f>
        <v>0</v>
      </c>
      <c r="O141" s="18">
        <f>IF(N141&gt;0,IF(#REF!&gt;0,IF(#REF!&lt;999,IF(#REF!=#REF!,IF(N140&gt;0,O140,O140+1),IF(#REF!=#REF!,O140+2,O140+1)),0),O140),O140)</f>
        <v>0</v>
      </c>
    </row>
    <row r="142" spans="14:15" x14ac:dyDescent="0.25">
      <c r="N142" s="18">
        <f>IFERROR(VLOOKUP(#REF!,AthListMen[],1,FALSE),0)</f>
        <v>0</v>
      </c>
      <c r="O142" s="18">
        <f>IF(N142&gt;0,IF(#REF!&gt;0,IF(#REF!&lt;999,IF(#REF!=#REF!,IF(N141&gt;0,O141,O141+1),IF(#REF!=#REF!,O141+2,O141+1)),0),O141),O141)</f>
        <v>0</v>
      </c>
    </row>
    <row r="143" spans="14:15" x14ac:dyDescent="0.25">
      <c r="N143" s="18">
        <f>IFERROR(VLOOKUP(#REF!,AthListMen[],1,FALSE),0)</f>
        <v>0</v>
      </c>
      <c r="O143" s="18">
        <f>IF(N143&gt;0,IF(#REF!&gt;0,IF(#REF!&lt;999,IF(#REF!=#REF!,IF(N142&gt;0,O142,O142+1),IF(#REF!=#REF!,O142+2,O142+1)),0),O142),O142)</f>
        <v>0</v>
      </c>
    </row>
    <row r="144" spans="14:15" x14ac:dyDescent="0.25">
      <c r="N144" s="18">
        <f>IFERROR(VLOOKUP(#REF!,AthListMen[],1,FALSE),0)</f>
        <v>0</v>
      </c>
      <c r="O144" s="18">
        <f>IF(N144&gt;0,IF(#REF!&gt;0,IF(#REF!&lt;999,IF(#REF!=#REF!,IF(N143&gt;0,O143,O143+1),IF(#REF!=#REF!,O143+2,O143+1)),0),O143),O143)</f>
        <v>0</v>
      </c>
    </row>
    <row r="145" spans="14:15" x14ac:dyDescent="0.25">
      <c r="N145" s="18">
        <f>IFERROR(VLOOKUP(#REF!,AthListMen[],1,FALSE),0)</f>
        <v>0</v>
      </c>
      <c r="O145" s="18">
        <f>IF(N145&gt;0,IF(#REF!&gt;0,IF(#REF!&lt;999,IF(#REF!=#REF!,IF(N144&gt;0,O144,O144+1),IF(#REF!=#REF!,O144+2,O144+1)),0),O144),O144)</f>
        <v>0</v>
      </c>
    </row>
    <row r="146" spans="14:15" x14ac:dyDescent="0.25">
      <c r="N146" s="18">
        <f>IFERROR(VLOOKUP(#REF!,AthListMen[],1,FALSE),0)</f>
        <v>0</v>
      </c>
      <c r="O146" s="18">
        <f>IF(N146&gt;0,IF(#REF!&gt;0,IF(#REF!&lt;999,IF(#REF!=#REF!,IF(N145&gt;0,O145,O145+1),IF(#REF!=#REF!,O145+2,O145+1)),0),O145),O145)</f>
        <v>0</v>
      </c>
    </row>
    <row r="147" spans="14:15" x14ac:dyDescent="0.25">
      <c r="N147" s="18">
        <f>IFERROR(VLOOKUP(#REF!,AthListMen[],1,FALSE),0)</f>
        <v>0</v>
      </c>
      <c r="O147" s="18">
        <f>IF(N147&gt;0,IF(#REF!&gt;0,IF(#REF!&lt;999,IF(#REF!=#REF!,IF(N146&gt;0,O146,O146+1),IF(#REF!=#REF!,O146+2,O146+1)),0),O146),O146)</f>
        <v>0</v>
      </c>
    </row>
    <row r="148" spans="14:15" x14ac:dyDescent="0.25">
      <c r="N148" s="18">
        <f>IFERROR(VLOOKUP(#REF!,AthListMen[],1,FALSE),0)</f>
        <v>0</v>
      </c>
      <c r="O148" s="18">
        <f>IF(N148&gt;0,IF(#REF!&gt;0,IF(#REF!&lt;999,IF(#REF!=#REF!,IF(N147&gt;0,O147,O147+1),IF(#REF!=#REF!,O147+2,O147+1)),0),O147),O147)</f>
        <v>0</v>
      </c>
    </row>
    <row r="149" spans="14:15" x14ac:dyDescent="0.25">
      <c r="N149" s="18">
        <f>IFERROR(VLOOKUP(#REF!,AthListMen[],1,FALSE),0)</f>
        <v>0</v>
      </c>
      <c r="O149" s="18">
        <f>IF(N149&gt;0,IF(#REF!&gt;0,IF(#REF!&lt;999,IF(#REF!=#REF!,IF(N148&gt;0,O148,O148+1),IF(#REF!=#REF!,O148+2,O148+1)),0),O148),O148)</f>
        <v>0</v>
      </c>
    </row>
    <row r="150" spans="14:15" x14ac:dyDescent="0.25">
      <c r="N150" s="18">
        <f>IFERROR(VLOOKUP(#REF!,AthListMen[],1,FALSE),0)</f>
        <v>0</v>
      </c>
      <c r="O150" s="18">
        <f>IF(N150&gt;0,IF(#REF!&gt;0,IF(#REF!&lt;999,IF(#REF!=#REF!,IF(N149&gt;0,O149,O149+1),IF(#REF!=#REF!,O149+2,O149+1)),0),O149),O149)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28</vt:i4>
      </vt:variant>
    </vt:vector>
  </HeadingPairs>
  <TitlesOfParts>
    <vt:vector size="60" baseType="lpstr">
      <vt:lpstr>Points List Cover Sheet</vt:lpstr>
      <vt:lpstr>List-Men</vt:lpstr>
      <vt:lpstr>List-Women</vt:lpstr>
      <vt:lpstr>Util</vt:lpstr>
      <vt:lpstr>0095</vt:lpstr>
      <vt:lpstr>5094</vt:lpstr>
      <vt:lpstr>0096</vt:lpstr>
      <vt:lpstr>5095</vt:lpstr>
      <vt:lpstr>0296</vt:lpstr>
      <vt:lpstr>5297</vt:lpstr>
      <vt:lpstr>0097</vt:lpstr>
      <vt:lpstr>5096</vt:lpstr>
      <vt:lpstr>0113</vt:lpstr>
      <vt:lpstr>5112</vt:lpstr>
      <vt:lpstr>0114</vt:lpstr>
      <vt:lpstr>5113</vt:lpstr>
      <vt:lpstr>0119</vt:lpstr>
      <vt:lpstr>5120</vt:lpstr>
      <vt:lpstr>0120</vt:lpstr>
      <vt:lpstr>5118</vt:lpstr>
      <vt:lpstr>0121</vt:lpstr>
      <vt:lpstr>5119</vt:lpstr>
      <vt:lpstr>0122</vt:lpstr>
      <vt:lpstr>5121</vt:lpstr>
      <vt:lpstr>0123</vt:lpstr>
      <vt:lpstr>5122</vt:lpstr>
      <vt:lpstr>0139</vt:lpstr>
      <vt:lpstr>5138</vt:lpstr>
      <vt:lpstr>0140</vt:lpstr>
      <vt:lpstr>5139</vt:lpstr>
      <vt:lpstr>0141</vt:lpstr>
      <vt:lpstr>5140</vt:lpstr>
      <vt:lpstr>'0095'!_?Codex_NAT15</vt:lpstr>
      <vt:lpstr>'0096'!_?Codex_NAT15</vt:lpstr>
      <vt:lpstr>'0097'!_?Codex_NAT15</vt:lpstr>
      <vt:lpstr>'0113'!_?Codex_NAT15</vt:lpstr>
      <vt:lpstr>'0114'!_?Codex_NAT15</vt:lpstr>
      <vt:lpstr>'0119'!_?Codex_NAT15</vt:lpstr>
      <vt:lpstr>'0120'!_?Codex_NAT15</vt:lpstr>
      <vt:lpstr>'0121'!_?Codex_NAT15</vt:lpstr>
      <vt:lpstr>'0122'!_?Codex_NAT15</vt:lpstr>
      <vt:lpstr>'0123'!_?Codex_NAT15</vt:lpstr>
      <vt:lpstr>'0139'!_?Codex_NAT15</vt:lpstr>
      <vt:lpstr>'0140'!_?Codex_NAT15</vt:lpstr>
      <vt:lpstr>'0141'!_?Codex_NAT15</vt:lpstr>
      <vt:lpstr>'0296'!_?Codex_NAT15</vt:lpstr>
      <vt:lpstr>'5094'!_?Codex_NAT15</vt:lpstr>
      <vt:lpstr>'5095'!_?Codex_NAT15</vt:lpstr>
      <vt:lpstr>'5096'!_?Codex_NAT15</vt:lpstr>
      <vt:lpstr>'5112'!_?Codex_NAT15</vt:lpstr>
      <vt:lpstr>'5113'!_?Codex_NAT15</vt:lpstr>
      <vt:lpstr>'5118'!_?Codex_NAT15</vt:lpstr>
      <vt:lpstr>'5119'!_?Codex_NAT15</vt:lpstr>
      <vt:lpstr>'5120'!_?Codex_NAT15</vt:lpstr>
      <vt:lpstr>'5121'!_?Codex_NAT15</vt:lpstr>
      <vt:lpstr>'5122'!_?Codex_NAT15</vt:lpstr>
      <vt:lpstr>'5138'!_?Codex_NAT15</vt:lpstr>
      <vt:lpstr>'5139'!_?Codex_NAT15</vt:lpstr>
      <vt:lpstr>'5140'!_?Codex_NAT15</vt:lpstr>
      <vt:lpstr>'5297'!_?Codex_NAT15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Alberta Alpine U16 Points List 2015</dc:title>
  <dc:creator>Keven Dubinsky</dc:creator>
  <cp:lastModifiedBy>Carol Trow</cp:lastModifiedBy>
  <dcterms:created xsi:type="dcterms:W3CDTF">2015-01-11T18:36:02Z</dcterms:created>
  <dcterms:modified xsi:type="dcterms:W3CDTF">2015-04-13T23:32:15Z</dcterms:modified>
</cp:coreProperties>
</file>